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15180" windowHeight="7425"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rha " sheetId="8" r:id="rId8"/>
    <sheet name="agg wpg comm areas" sheetId="9" r:id="rId9"/>
  </sheets>
  <definedNames/>
  <calcPr fullCalcOnLoad="1"/>
</workbook>
</file>

<file path=xl/sharedStrings.xml><?xml version="1.0" encoding="utf-8"?>
<sst xmlns="http://schemas.openxmlformats.org/spreadsheetml/2006/main" count="481" uniqueCount="427">
  <si>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</si>
  <si>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</si>
  <si>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</si>
  <si>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</si>
  <si>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</si>
  <si>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</si>
  <si>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</si>
  <si>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</si>
  <si>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</si>
  <si>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</si>
  <si>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</si>
  <si>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</si>
  <si>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</si>
  <si>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</si>
  <si>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</si>
  <si>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</si>
  <si>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</si>
  <si>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</si>
  <si>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</si>
  <si>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</si>
  <si>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</si>
  <si>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</si>
  <si>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</si>
  <si>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</si>
  <si>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</si>
  <si>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</si>
  <si>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</si>
  <si>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</si>
  <si>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</si>
  <si>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</si>
  <si>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</si>
  <si>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</si>
  <si>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</si>
  <si>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</si>
  <si>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</si>
  <si>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</si>
  <si>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</si>
  <si>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</si>
  <si>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</si>
  <si>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</si>
  <si>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</si>
  <si>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</si>
  <si>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</si>
  <si>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</si>
  <si>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</si>
  <si>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</si>
  <si>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</si>
  <si>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</si>
  <si>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</si>
  <si>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</si>
  <si>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</si>
  <si>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</si>
  <si>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</si>
  <si>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</si>
  <si>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</si>
  <si>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</si>
  <si>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</si>
  <si>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</si>
  <si>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</si>
  <si>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</si>
  <si>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</si>
  <si>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</si>
  <si>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</si>
  <si>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</si>
  <si>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</si>
  <si>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</si>
  <si>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</si>
  <si>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</si>
  <si>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</si>
  <si>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</si>
  <si>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</si>
  <si>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</si>
  <si>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</si>
  <si>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</si>
  <si>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</si>
  <si>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</si>
  <si>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</si>
  <si>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</si>
  <si>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</si>
  <si>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</si>
  <si>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</si>
  <si>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</si>
  <si>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</si>
  <si>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</si>
  <si>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</si>
  <si>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</si>
  <si>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</si>
  <si>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</si>
  <si>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</si>
  <si>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</si>
  <si>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</si>
  <si>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</si>
  <si>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</si>
  <si>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</si>
  <si>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</si>
  <si>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</si>
  <si>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</si>
  <si>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</si>
  <si>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</si>
  <si>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</si>
  <si>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</si>
  <si>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</si>
  <si>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</si>
  <si>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</si>
  <si>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</si>
  <si>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</si>
  <si>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</si>
  <si>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</si>
  <si>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</si>
  <si>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T1count</t>
  </si>
  <si>
    <t>T1pop</t>
  </si>
  <si>
    <t>T1_adj_rate</t>
  </si>
  <si>
    <t>T1prob</t>
  </si>
  <si>
    <t>T1_crd_rate</t>
  </si>
  <si>
    <t>T2count</t>
  </si>
  <si>
    <t>T2pop</t>
  </si>
  <si>
    <t>T2_adj_rate</t>
  </si>
  <si>
    <t>T2prob</t>
  </si>
  <si>
    <t>T2_crd_rate</t>
  </si>
  <si>
    <t>T1T2prob</t>
  </si>
  <si>
    <t>ALLprob</t>
  </si>
  <si>
    <t>T1 avg</t>
  </si>
  <si>
    <t>T2 avg</t>
  </si>
  <si>
    <t>T1 adj</t>
  </si>
  <si>
    <t>T2 adj</t>
  </si>
  <si>
    <t>T1 count</t>
  </si>
  <si>
    <t>T1 pop</t>
  </si>
  <si>
    <t>T1 prob</t>
  </si>
  <si>
    <t>T2 count</t>
  </si>
  <si>
    <t>T2 pop</t>
  </si>
  <si>
    <t>T2 prob</t>
  </si>
  <si>
    <t>CI work</t>
  </si>
  <si>
    <t>t</t>
  </si>
  <si>
    <t>Suppression</t>
  </si>
  <si>
    <t>T1T2 prob</t>
  </si>
  <si>
    <t>Central (1,2,t)</t>
  </si>
  <si>
    <t>Assiniboine (1,2,t)</t>
  </si>
  <si>
    <t>South (1,2,t)</t>
  </si>
  <si>
    <t>Manitoba (t)</t>
  </si>
  <si>
    <t>River Heights (1,2,t)</t>
  </si>
  <si>
    <t>St. James - Assiniboia (1,2,t)</t>
  </si>
  <si>
    <t>T1_crd_std_dev</t>
  </si>
  <si>
    <t>T2_crd_std_dev</t>
  </si>
  <si>
    <t>WL Wpg Most Healthy</t>
  </si>
  <si>
    <t>WA Wpg Avg Health</t>
  </si>
  <si>
    <t>WH Wpg Least Healthy</t>
  </si>
  <si>
    <t>BW Thick Por/Pik/Wab (1,2)</t>
  </si>
  <si>
    <t>Fort Garry N (1,2,t)</t>
  </si>
  <si>
    <t>River Heights W (1,2,t)</t>
  </si>
  <si>
    <t>River East N (1,2)</t>
  </si>
  <si>
    <t>St. James - Assiniboia W (1,2,t)</t>
  </si>
  <si>
    <t>Region</t>
  </si>
  <si>
    <t>Number</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</si>
  <si>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</si>
  <si>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</si>
  <si>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</si>
  <si>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</si>
  <si>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</si>
  <si>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</si>
  <si>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</si>
  <si>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</si>
  <si>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</si>
  <si>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</si>
  <si>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</si>
  <si>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</si>
  <si>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</si>
  <si>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</si>
  <si>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</si>
  <si>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</si>
  <si>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</si>
  <si>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</si>
  <si>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</si>
  <si>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</si>
  <si>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</si>
  <si>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</si>
  <si>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</si>
  <si>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</si>
  <si>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</si>
  <si>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</si>
  <si>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</si>
  <si>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</si>
  <si>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</si>
  <si>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</si>
  <si>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</si>
  <si>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</si>
  <si>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Winnipeg (1,2,t)</t>
  </si>
  <si>
    <t>Parkland (1,2,t)</t>
  </si>
  <si>
    <t>Nor-Man (1,2,t)</t>
  </si>
  <si>
    <t>Mid (1,2,t)</t>
  </si>
  <si>
    <t>North (1,2,t)</t>
  </si>
  <si>
    <t>Fort Garry (1,2,t)</t>
  </si>
  <si>
    <t>Assiniboine South (1,2,t)</t>
  </si>
  <si>
    <t>St. Vital (1,2,t)</t>
  </si>
  <si>
    <t>River East (1,2,t)</t>
  </si>
  <si>
    <t>Transcona (1,2,t)</t>
  </si>
  <si>
    <t>Seven Oaks (2,t)</t>
  </si>
  <si>
    <t>Wpg Most Healthy (1,2,t)</t>
  </si>
  <si>
    <t>Winnipeg Overall (1,2,t)</t>
  </si>
  <si>
    <t>CE Carman (1,2,t)</t>
  </si>
  <si>
    <t>BDN North End (t)</t>
  </si>
  <si>
    <t>AS East 2 (2,t)</t>
  </si>
  <si>
    <t>PL North (1,2,t)</t>
  </si>
  <si>
    <t>IL Northeast (t)</t>
  </si>
  <si>
    <t>BW Lynn/Leaf/SIL</t>
  </si>
  <si>
    <t>Fort Garry S (1,2,t)</t>
  </si>
  <si>
    <t>St. Vital North (1,2,t)</t>
  </si>
  <si>
    <t>River East W (1,2,t)</t>
  </si>
  <si>
    <t>St. Boniface E (1,2,t)</t>
  </si>
  <si>
    <t>St. Boniface W (1,2,t)</t>
  </si>
  <si>
    <t>Downtown W (1,2,t)</t>
  </si>
  <si>
    <t>Point Douglas N (1,2,t)</t>
  </si>
  <si>
    <t>Percent</t>
  </si>
  <si>
    <t>(%)</t>
  </si>
  <si>
    <t>T1_Lci_adj</t>
  </si>
  <si>
    <t>T1_Uci_adj</t>
  </si>
  <si>
    <t>T1_estimate</t>
  </si>
  <si>
    <t>T1_Lci_est</t>
  </si>
  <si>
    <t>T1_Uci_est</t>
  </si>
  <si>
    <t>T1_rate_ratio</t>
  </si>
  <si>
    <t>T1_Lci_ratio</t>
  </si>
  <si>
    <t>T1_Uci_ratio</t>
  </si>
  <si>
    <t>T2_Lci_adj</t>
  </si>
  <si>
    <t>T2_Uci_adj</t>
  </si>
  <si>
    <t>T2_estimate</t>
  </si>
  <si>
    <t>T2_Lci_est</t>
  </si>
  <si>
    <t>T2_Uci_est</t>
  </si>
  <si>
    <t>T2_rate_ratio</t>
  </si>
  <si>
    <t>T2_Lci_ratio</t>
  </si>
  <si>
    <t>T2_Uci_ratio</t>
  </si>
  <si>
    <t>T1T2_estimate</t>
  </si>
  <si>
    <t>T1T2_Lci_est</t>
  </si>
  <si>
    <t>T1T2_Uci_est</t>
  </si>
  <si>
    <t>ALL_estimate</t>
  </si>
  <si>
    <t>ALL_Lci_est</t>
  </si>
  <si>
    <t>ALL_Uci_est</t>
  </si>
  <si>
    <t>area_id</t>
  </si>
  <si>
    <t>BS</t>
  </si>
  <si>
    <t>A</t>
  </si>
  <si>
    <t>G</t>
  </si>
  <si>
    <t>GA</t>
  </si>
  <si>
    <t>K</t>
  </si>
  <si>
    <t>E</t>
  </si>
  <si>
    <t>C</t>
  </si>
  <si>
    <t>BN</t>
  </si>
  <si>
    <t>FC</t>
  </si>
  <si>
    <t>D</t>
  </si>
  <si>
    <t>FB</t>
  </si>
  <si>
    <t>S</t>
  </si>
  <si>
    <t>M</t>
  </si>
  <si>
    <t>N</t>
  </si>
  <si>
    <t>Z</t>
  </si>
  <si>
    <t>W03</t>
  </si>
  <si>
    <t>W02</t>
  </si>
  <si>
    <t>W12</t>
  </si>
  <si>
    <t>W04</t>
  </si>
  <si>
    <t>W07</t>
  </si>
  <si>
    <t>W05</t>
  </si>
  <si>
    <t>W06</t>
  </si>
  <si>
    <t>W08</t>
  </si>
  <si>
    <t>W01</t>
  </si>
  <si>
    <t>W09</t>
  </si>
  <si>
    <t>W11</t>
  </si>
  <si>
    <t>W10</t>
  </si>
  <si>
    <t>WL</t>
  </si>
  <si>
    <t>WA</t>
  </si>
  <si>
    <t>WH</t>
  </si>
  <si>
    <t>BS2</t>
  </si>
  <si>
    <t>BS1</t>
  </si>
  <si>
    <t>BS4</t>
  </si>
  <si>
    <t>BS3</t>
  </si>
  <si>
    <t>A4A</t>
  </si>
  <si>
    <t>A1C</t>
  </si>
  <si>
    <t>A4R</t>
  </si>
  <si>
    <t>A3L</t>
  </si>
  <si>
    <t>A3M</t>
  </si>
  <si>
    <t>A2C</t>
  </si>
  <si>
    <t>A2L</t>
  </si>
  <si>
    <t>A1P</t>
  </si>
  <si>
    <t>A1S</t>
  </si>
  <si>
    <t>G1</t>
  </si>
  <si>
    <t>G24</t>
  </si>
  <si>
    <t>G22</t>
  </si>
  <si>
    <t>G25</t>
  </si>
  <si>
    <t>G26</t>
  </si>
  <si>
    <t>G21</t>
  </si>
  <si>
    <t>G23</t>
  </si>
  <si>
    <t>GA22</t>
  </si>
  <si>
    <t>GA12</t>
  </si>
  <si>
    <t>GA31</t>
  </si>
  <si>
    <t>GA32</t>
  </si>
  <si>
    <t>GA11</t>
  </si>
  <si>
    <t>GA21</t>
  </si>
  <si>
    <t>E4</t>
  </si>
  <si>
    <t>E1</t>
  </si>
  <si>
    <t>E2</t>
  </si>
  <si>
    <t>E3</t>
  </si>
  <si>
    <t>C4</t>
  </si>
  <si>
    <t>C3</t>
  </si>
  <si>
    <t>C1</t>
  </si>
  <si>
    <t>C2</t>
  </si>
  <si>
    <t>BN5</t>
  </si>
  <si>
    <t>BN4</t>
  </si>
  <si>
    <t>BN7</t>
  </si>
  <si>
    <t>BN2</t>
  </si>
  <si>
    <t>BN1</t>
  </si>
  <si>
    <t>BN6</t>
  </si>
  <si>
    <t>D1</t>
  </si>
  <si>
    <t>D2</t>
  </si>
  <si>
    <t>D4</t>
  </si>
  <si>
    <t>FB2</t>
  </si>
  <si>
    <t>FB4</t>
  </si>
  <si>
    <t>FB3</t>
  </si>
  <si>
    <t>FB9</t>
  </si>
  <si>
    <t>FB8</t>
  </si>
  <si>
    <t>FB7</t>
  </si>
  <si>
    <t>FB6</t>
  </si>
  <si>
    <t>FBA</t>
  </si>
  <si>
    <t>FBB</t>
  </si>
  <si>
    <t>FBC</t>
  </si>
  <si>
    <t>FB5</t>
  </si>
  <si>
    <t>W03B</t>
  </si>
  <si>
    <t>W03A</t>
  </si>
  <si>
    <t>W002</t>
  </si>
  <si>
    <t>W12A</t>
  </si>
  <si>
    <t>W12B</t>
  </si>
  <si>
    <t>W04B</t>
  </si>
  <si>
    <t>W04A</t>
  </si>
  <si>
    <t>W07D</t>
  </si>
  <si>
    <t>W07C</t>
  </si>
  <si>
    <t>W07B</t>
  </si>
  <si>
    <t>W07A</t>
  </si>
  <si>
    <t>W05B</t>
  </si>
  <si>
    <t>W05A</t>
  </si>
  <si>
    <t>W006</t>
  </si>
  <si>
    <t>W08A</t>
  </si>
  <si>
    <t>W08B</t>
  </si>
  <si>
    <t>W08C</t>
  </si>
  <si>
    <t>W01A</t>
  </si>
  <si>
    <t>W01B</t>
  </si>
  <si>
    <t>W09A</t>
  </si>
  <si>
    <t>W09B</t>
  </si>
  <si>
    <t>W11A</t>
  </si>
  <si>
    <t>W11B</t>
  </si>
  <si>
    <t>W10A</t>
  </si>
  <si>
    <t>W10B</t>
  </si>
  <si>
    <t>Crude and Adjusted Polypharmacy Rates to Compare to MB 4 Year Average, T1=1996/97-1999/00, T2=2000/01-2003/04, proportion of seniors age 65+</t>
  </si>
  <si>
    <t>South Eastman (2,t)</t>
  </si>
  <si>
    <t>Brandon (1,2,t)</t>
  </si>
  <si>
    <t>Interlake (1,2,t)</t>
  </si>
  <si>
    <t>North Eastman (2,t)</t>
  </si>
  <si>
    <t>Churchill (2,t)</t>
  </si>
  <si>
    <t>Burntwood (2,t)</t>
  </si>
  <si>
    <t>St. Boniface (t)</t>
  </si>
  <si>
    <t>Inkster (2,t)</t>
  </si>
  <si>
    <t>Downtown (1,t)</t>
  </si>
  <si>
    <t>Point Douglas (t)</t>
  </si>
  <si>
    <t>Wpg Average Health (1,2,t)</t>
  </si>
  <si>
    <t>Wpg Least Healthy (t)</t>
  </si>
  <si>
    <t>SE Northern</t>
  </si>
  <si>
    <t>SE Central (t)</t>
  </si>
  <si>
    <t>SE Western (t)</t>
  </si>
  <si>
    <t>SE Southern (1,2,t)</t>
  </si>
  <si>
    <t>CE Red River (t)</t>
  </si>
  <si>
    <t>CE Louise/Pembina (1,2,t)</t>
  </si>
  <si>
    <t>CE Morden/Winkler (2,t)</t>
  </si>
  <si>
    <t>CE Swan Lake (1,2,t)</t>
  </si>
  <si>
    <t>CE Portage (1,t)</t>
  </si>
  <si>
    <t>CE Seven Regions (t)</t>
  </si>
  <si>
    <t>BDN Rural (2,t)</t>
  </si>
  <si>
    <t>BDN Southeast (t)</t>
  </si>
  <si>
    <t>BDN West (2,t)</t>
  </si>
  <si>
    <t>BDN East (2,t)</t>
  </si>
  <si>
    <t>BDN Southwest (t)</t>
  </si>
  <si>
    <t>BDN Central (1,2,t)</t>
  </si>
  <si>
    <t>AS North 2 (1,t)</t>
  </si>
  <si>
    <t>AS West 2 (1,2,t)</t>
  </si>
  <si>
    <t>AS North 1 (1,2,t)</t>
  </si>
  <si>
    <t>AS East 1 (1,t)</t>
  </si>
  <si>
    <t>PL West (1,2,t)</t>
  </si>
  <si>
    <t>PL Central (1,2,t)</t>
  </si>
  <si>
    <t>PL East (1,2,t)</t>
  </si>
  <si>
    <t>IL Southwest (2,t)</t>
  </si>
  <si>
    <t>IL Southeast (t)</t>
  </si>
  <si>
    <t>IL Northwest (1,2,t)</t>
  </si>
  <si>
    <t>NE Springfield (1,2)</t>
  </si>
  <si>
    <t>NE Iron Rose (t)</t>
  </si>
  <si>
    <t>NE Winnipeg River (t)</t>
  </si>
  <si>
    <t>NE Brokenhead (2,t)</t>
  </si>
  <si>
    <t>NE Blue Water (2,t)</t>
  </si>
  <si>
    <t>NE Northern Remote (t)</t>
  </si>
  <si>
    <t>NM F Flon/Snow L/Cran (1,2,t)</t>
  </si>
  <si>
    <t>NM The Pas/OCN/Kelsey (2,t)</t>
  </si>
  <si>
    <t>NM Nor-Man Other (2,t)</t>
  </si>
  <si>
    <t>BW Thompson (1,2)</t>
  </si>
  <si>
    <t>BW Island Lake (2,t)</t>
  </si>
  <si>
    <t>BW Cross Lake (2,t)</t>
  </si>
  <si>
    <t>BW Norway House (1,2,t)</t>
  </si>
  <si>
    <t>BW Sha/York/Split/War (2,t)</t>
  </si>
  <si>
    <t>St. Vital South (2,t)</t>
  </si>
  <si>
    <t>River East E (2)</t>
  </si>
  <si>
    <t>River East S (2,t)</t>
  </si>
  <si>
    <t>Seven Oaks W (2,t)</t>
  </si>
  <si>
    <t>St. James - Assiniboia E (2,t)</t>
  </si>
  <si>
    <t>Inkster West (1,2)</t>
  </si>
  <si>
    <t>Inkster East (t)</t>
  </si>
  <si>
    <t>Downtown E (t)</t>
  </si>
  <si>
    <t>Point Douglas S (t)</t>
  </si>
  <si>
    <t>BW Gillam/Fox Lake (s)</t>
  </si>
  <si>
    <t>BW Tad/Broch/Lac Br (s)</t>
  </si>
  <si>
    <t>BW Nelson House (s)</t>
  </si>
  <si>
    <t>yellow cell = suppressed value</t>
  </si>
  <si>
    <t>Polypharmacy</t>
  </si>
  <si>
    <t>1996/97-1999/00</t>
  </si>
  <si>
    <t>2000/01-2003/04</t>
  </si>
  <si>
    <t>CE Altona (2,t)</t>
  </si>
  <si>
    <t>CE Cartier/SFX (2)</t>
  </si>
  <si>
    <t>AS West 1 (2,t)</t>
  </si>
  <si>
    <t>BW Oxford H &amp; Gods (2,t)</t>
  </si>
  <si>
    <t>River Heights E (1,t)</t>
  </si>
  <si>
    <t>Seven Oaks E (2,t)</t>
  </si>
  <si>
    <t>Seven Oaks N</t>
  </si>
  <si>
    <t>Crude</t>
  </si>
  <si>
    <t>Appendix Table 3.14: Polypharmacy Rates</t>
  </si>
  <si>
    <t>1996/97-1999/2000</t>
  </si>
  <si>
    <t>Mb Avg 1996/97-1999/2000</t>
  </si>
  <si>
    <t>Mb Avg 2000/01-2003/04</t>
  </si>
  <si>
    <t>Source: Manitoba Centre for Health Policy, 2008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</si>
</sst>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0000"/>
    <numFmt numFmtId="177" formatCode="0.000000"/>
    <numFmt numFmtId="178" formatCode="0.0000000"/>
    <numFmt numFmtId="179" formatCode="#,##0.0"/>
  </numFmts>
  <fonts count="18">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sz val="8.25"/>
      <name val="Univers 45 Light"/>
      <family val="0"/>
    </font>
    <font>
      <sz val="8.5"/>
      <name val="Univers 45 Light"/>
      <family val="0"/>
    </font>
    <font>
      <sz val="5.5"/>
      <name val="Arial MT"/>
      <family val="3"/>
    </font>
    <font>
      <b/>
      <sz val="20"/>
      <name val="Arial"/>
      <family val="2"/>
    </font>
    <font>
      <b/>
      <sz val="8"/>
      <name val="Univers 45 Light"/>
      <family val="2"/>
    </font>
    <font>
      <u val="single"/>
      <sz val="10"/>
      <color indexed="12"/>
      <name val="Arial"/>
      <family val="0"/>
    </font>
    <font>
      <u val="single"/>
      <sz val="10"/>
      <color indexed="36"/>
      <name val="Arial"/>
      <family val="0"/>
    </font>
    <font>
      <b/>
      <sz val="8"/>
      <name val="Arial"/>
      <family val="2"/>
    </font>
    <font>
      <sz val="7.25"/>
      <name val="Univers 45 Light"/>
      <family val="2"/>
    </font>
    <font>
      <b/>
      <sz val="10.75"/>
      <name val="Univers 45 Light"/>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8">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12" fillId="0" borderId="1" xfId="0" applyFont="1" applyBorder="1" applyAlignment="1">
      <alignment horizontal="center"/>
    </xf>
    <xf numFmtId="2" fontId="12" fillId="0" borderId="1" xfId="0" applyNumberFormat="1"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1" fontId="12" fillId="0" borderId="3" xfId="0" applyNumberFormat="1" applyFont="1" applyBorder="1" applyAlignment="1">
      <alignment horizontal="center"/>
    </xf>
    <xf numFmtId="0" fontId="12" fillId="0" borderId="4" xfId="0" applyFont="1" applyBorder="1" applyAlignment="1">
      <alignment horizontal="center"/>
    </xf>
    <xf numFmtId="0" fontId="4" fillId="0" borderId="0" xfId="0" applyFont="1" applyAlignment="1">
      <alignment/>
    </xf>
    <xf numFmtId="0" fontId="15" fillId="0" borderId="5" xfId="0" applyFont="1" applyBorder="1" applyAlignment="1">
      <alignment/>
    </xf>
    <xf numFmtId="0" fontId="15" fillId="0" borderId="6" xfId="0" applyFont="1" applyBorder="1" applyAlignment="1">
      <alignment/>
    </xf>
    <xf numFmtId="0" fontId="15" fillId="2" borderId="6" xfId="0" applyFont="1" applyFill="1" applyBorder="1" applyAlignment="1">
      <alignment/>
    </xf>
    <xf numFmtId="0" fontId="15" fillId="0" borderId="7" xfId="0" applyFont="1" applyBorder="1" applyAlignment="1">
      <alignment/>
    </xf>
    <xf numFmtId="2" fontId="12" fillId="0" borderId="8" xfId="0" applyNumberFormat="1" applyFont="1" applyBorder="1" applyAlignment="1">
      <alignment horizontal="center"/>
    </xf>
    <xf numFmtId="1" fontId="0" fillId="0" borderId="0" xfId="0" applyNumberFormat="1" applyAlignment="1">
      <alignment/>
    </xf>
    <xf numFmtId="0" fontId="15" fillId="0" borderId="9" xfId="0" applyFont="1" applyBorder="1" applyAlignment="1">
      <alignment/>
    </xf>
    <xf numFmtId="0" fontId="15" fillId="0" borderId="10" xfId="0" applyFont="1" applyBorder="1" applyAlignment="1">
      <alignment/>
    </xf>
    <xf numFmtId="0" fontId="0" fillId="2" borderId="10" xfId="0" applyFill="1" applyBorder="1" applyAlignment="1">
      <alignment/>
    </xf>
    <xf numFmtId="173" fontId="0" fillId="0" borderId="0" xfId="22" applyNumberFormat="1" applyFont="1" applyAlignment="1">
      <alignment horizontal="center"/>
      <protection/>
    </xf>
    <xf numFmtId="173" fontId="0" fillId="0" borderId="0" xfId="0" applyNumberFormat="1" applyFont="1" applyAlignment="1">
      <alignment/>
    </xf>
    <xf numFmtId="174" fontId="4" fillId="2" borderId="11" xfId="0" applyNumberFormat="1" applyFont="1" applyFill="1" applyBorder="1" applyAlignment="1" quotePrefix="1">
      <alignment horizontal="center"/>
    </xf>
    <xf numFmtId="2" fontId="12" fillId="0" borderId="12" xfId="0" applyNumberFormat="1" applyFont="1" applyBorder="1" applyAlignment="1">
      <alignment horizontal="center"/>
    </xf>
    <xf numFmtId="1" fontId="12" fillId="0" borderId="13" xfId="0" applyNumberFormat="1" applyFont="1" applyBorder="1" applyAlignment="1">
      <alignment horizontal="center"/>
    </xf>
    <xf numFmtId="0" fontId="0" fillId="3" borderId="0" xfId="0" applyFill="1" applyAlignment="1">
      <alignment/>
    </xf>
    <xf numFmtId="0" fontId="3" fillId="3" borderId="0" xfId="22" applyFont="1" applyFill="1" applyAlignment="1">
      <alignment horizontal="center"/>
      <protection/>
    </xf>
    <xf numFmtId="0" fontId="0" fillId="3" borderId="0" xfId="22" applyFont="1" applyFill="1" applyAlignment="1">
      <alignment horizontal="center"/>
      <protection/>
    </xf>
    <xf numFmtId="11" fontId="0" fillId="3" borderId="0" xfId="22" applyNumberFormat="1" applyFont="1" applyFill="1" applyAlignment="1">
      <alignment horizontal="center"/>
      <protection/>
    </xf>
    <xf numFmtId="0" fontId="0" fillId="0" borderId="0" xfId="0" applyFont="1" applyAlignment="1">
      <alignment horizontal="center"/>
    </xf>
    <xf numFmtId="179" fontId="4" fillId="0" borderId="14" xfId="0" applyNumberFormat="1" applyFont="1" applyFill="1" applyBorder="1" applyAlignment="1" quotePrefix="1">
      <alignment horizontal="center"/>
    </xf>
    <xf numFmtId="179" fontId="4" fillId="0" borderId="15" xfId="0" applyNumberFormat="1" applyFont="1" applyFill="1" applyBorder="1" applyAlignment="1" quotePrefix="1">
      <alignment horizontal="center"/>
    </xf>
    <xf numFmtId="179" fontId="4" fillId="2" borderId="15" xfId="0" applyNumberFormat="1" applyFont="1" applyFill="1" applyBorder="1" applyAlignment="1" quotePrefix="1">
      <alignment horizontal="center"/>
    </xf>
    <xf numFmtId="179" fontId="4" fillId="0" borderId="16" xfId="0" applyNumberFormat="1" applyFont="1" applyFill="1" applyBorder="1" applyAlignment="1" quotePrefix="1">
      <alignment horizontal="center"/>
    </xf>
    <xf numFmtId="179" fontId="4" fillId="0" borderId="2" xfId="0" applyNumberFormat="1" applyFont="1" applyFill="1" applyBorder="1" applyAlignment="1" quotePrefix="1">
      <alignment horizontal="center"/>
    </xf>
    <xf numFmtId="179" fontId="4" fillId="2" borderId="2" xfId="0" applyNumberFormat="1" applyFont="1" applyFill="1" applyBorder="1" applyAlignment="1" quotePrefix="1">
      <alignment horizontal="center"/>
    </xf>
    <xf numFmtId="179" fontId="4" fillId="0" borderId="17" xfId="0" applyNumberFormat="1" applyFont="1" applyFill="1" applyBorder="1" applyAlignment="1" quotePrefix="1">
      <alignment horizontal="center"/>
    </xf>
    <xf numFmtId="179" fontId="2" fillId="0" borderId="15" xfId="0" applyNumberFormat="1" applyFont="1" applyBorder="1" applyAlignment="1">
      <alignment horizontal="center"/>
    </xf>
    <xf numFmtId="174" fontId="4" fillId="0" borderId="11" xfId="0" applyNumberFormat="1" applyFont="1" applyFill="1" applyBorder="1" applyAlignment="1" quotePrefix="1">
      <alignment horizontal="center"/>
    </xf>
    <xf numFmtId="174" fontId="4" fillId="0" borderId="18" xfId="0" applyNumberFormat="1" applyFont="1" applyFill="1" applyBorder="1" applyAlignment="1" quotePrefix="1">
      <alignment horizontal="center"/>
    </xf>
    <xf numFmtId="174" fontId="4" fillId="0" borderId="12" xfId="0" applyNumberFormat="1" applyFont="1" applyFill="1" applyBorder="1" applyAlignment="1">
      <alignment horizontal="center"/>
    </xf>
    <xf numFmtId="174" fontId="4" fillId="2" borderId="12" xfId="0" applyNumberFormat="1" applyFont="1" applyFill="1" applyBorder="1" applyAlignment="1">
      <alignment horizontal="center"/>
    </xf>
    <xf numFmtId="174" fontId="4" fillId="0" borderId="19" xfId="0" applyNumberFormat="1" applyFont="1" applyFill="1" applyBorder="1" applyAlignment="1">
      <alignment horizontal="center"/>
    </xf>
    <xf numFmtId="174" fontId="4" fillId="0" borderId="17" xfId="0" applyNumberFormat="1" applyFont="1" applyFill="1" applyBorder="1" applyAlignment="1" quotePrefix="1">
      <alignment horizontal="center"/>
    </xf>
    <xf numFmtId="0" fontId="5" fillId="0" borderId="0" xfId="0" applyFont="1" applyAlignment="1">
      <alignment horizontal="center"/>
    </xf>
    <xf numFmtId="0" fontId="7" fillId="0" borderId="0" xfId="0" applyFont="1" applyAlignment="1">
      <alignment horizontal="left"/>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25" xfId="0" applyFont="1" applyBorder="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6"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2775"/>
          <c:w val="0.983"/>
          <c:h val="0.75725"/>
        </c:manualLayout>
      </c:layout>
      <c:barChart>
        <c:barDir val="bar"/>
        <c:grouping val="clustered"/>
        <c:varyColors val="0"/>
        <c:ser>
          <c:idx val="0"/>
          <c:order val="0"/>
          <c:tx>
            <c:strRef>
              <c:f>'graph data'!$H$3</c:f>
              <c:strCache>
                <c:ptCount val="1"/>
                <c:pt idx="0">
                  <c:v>Mb Avg 1996/97-1999/2000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1996/97-1999/2000</c:name>
            <c:spPr>
              <a:ln w="25400">
                <a:solidFill>
                  <a:srgbClr val="C0C0C0"/>
                </a:solidFill>
                <a:prstDash val="sysDot"/>
              </a:ln>
            </c:spPr>
            <c:trendlineType val="linear"/>
            <c:forward val="0.5"/>
            <c:backward val="0.5"/>
            <c:dispEq val="0"/>
            <c:dispRSqr val="0"/>
          </c:trendline>
          <c:cat>
            <c:strRef>
              <c:f>'graph data'!$B$4:$B$19</c:f>
              <c:strCache>
                <c:ptCount val="16"/>
                <c:pt idx="0">
                  <c:v>South Eastman (2,t)</c:v>
                </c:pt>
                <c:pt idx="1">
                  <c:v>Central (1,2,t)</c:v>
                </c:pt>
                <c:pt idx="2">
                  <c:v>Assiniboine (1,2,t)</c:v>
                </c:pt>
                <c:pt idx="3">
                  <c:v>Brandon (1,2,t)</c:v>
                </c:pt>
                <c:pt idx="4">
                  <c:v>Winnipeg (1,2,t)</c:v>
                </c:pt>
                <c:pt idx="5">
                  <c:v>Parkland (1,2,t)</c:v>
                </c:pt>
                <c:pt idx="6">
                  <c:v>Interlake (1,2,t)</c:v>
                </c:pt>
                <c:pt idx="7">
                  <c:v>North Eastman (2,t)</c:v>
                </c:pt>
                <c:pt idx="8">
                  <c:v>Churchill (2,t)</c:v>
                </c:pt>
                <c:pt idx="9">
                  <c:v>Nor-Man (1,2,t)</c:v>
                </c:pt>
                <c:pt idx="10">
                  <c:v>Burntwood (2,t)</c:v>
                </c:pt>
                <c:pt idx="12">
                  <c:v>South (1,2,t)</c:v>
                </c:pt>
                <c:pt idx="13">
                  <c:v>Mid (1,2,t)</c:v>
                </c:pt>
                <c:pt idx="14">
                  <c:v>North (1,2,t)</c:v>
                </c:pt>
                <c:pt idx="15">
                  <c:v>Manitoba (t)</c:v>
                </c:pt>
              </c:strCache>
            </c:strRef>
          </c:cat>
          <c:val>
            <c:numRef>
              <c:f>'graph data'!$H$4:$H$19</c:f>
              <c:numCache>
                <c:ptCount val="16"/>
                <c:pt idx="0">
                  <c:v>0.0340907188</c:v>
                </c:pt>
                <c:pt idx="1">
                  <c:v>0.0340907188</c:v>
                </c:pt>
                <c:pt idx="2">
                  <c:v>0.0340907188</c:v>
                </c:pt>
                <c:pt idx="3">
                  <c:v>0.0340907188</c:v>
                </c:pt>
                <c:pt idx="4">
                  <c:v>0.0340907188</c:v>
                </c:pt>
                <c:pt idx="5">
                  <c:v>0.0340907188</c:v>
                </c:pt>
                <c:pt idx="6">
                  <c:v>0.0340907188</c:v>
                </c:pt>
                <c:pt idx="7">
                  <c:v>0.0340907188</c:v>
                </c:pt>
                <c:pt idx="8">
                  <c:v>0.0340907188</c:v>
                </c:pt>
                <c:pt idx="9">
                  <c:v>0.0340907188</c:v>
                </c:pt>
                <c:pt idx="10">
                  <c:v>0.0340907188</c:v>
                </c:pt>
                <c:pt idx="12">
                  <c:v>0.0340907188</c:v>
                </c:pt>
                <c:pt idx="13">
                  <c:v>0.0340907188</c:v>
                </c:pt>
                <c:pt idx="14">
                  <c:v>0.0340907188</c:v>
                </c:pt>
                <c:pt idx="15">
                  <c:v>0.0340907188</c:v>
                </c:pt>
              </c:numCache>
            </c:numRef>
          </c:val>
        </c:ser>
        <c:ser>
          <c:idx val="1"/>
          <c:order val="1"/>
          <c:tx>
            <c:strRef>
              <c:f>'graph data'!$I$3</c:f>
              <c:strCache>
                <c:ptCount val="1"/>
                <c:pt idx="0">
                  <c:v>1996/97-1999/2000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(2,t)</c:v>
                </c:pt>
                <c:pt idx="1">
                  <c:v>Central (1,2,t)</c:v>
                </c:pt>
                <c:pt idx="2">
                  <c:v>Assiniboine (1,2,t)</c:v>
                </c:pt>
                <c:pt idx="3">
                  <c:v>Brandon (1,2,t)</c:v>
                </c:pt>
                <c:pt idx="4">
                  <c:v>Winnipeg (1,2,t)</c:v>
                </c:pt>
                <c:pt idx="5">
                  <c:v>Parkland (1,2,t)</c:v>
                </c:pt>
                <c:pt idx="6">
                  <c:v>Interlake (1,2,t)</c:v>
                </c:pt>
                <c:pt idx="7">
                  <c:v>North Eastman (2,t)</c:v>
                </c:pt>
                <c:pt idx="8">
                  <c:v>Churchill (2,t)</c:v>
                </c:pt>
                <c:pt idx="9">
                  <c:v>Nor-Man (1,2,t)</c:v>
                </c:pt>
                <c:pt idx="10">
                  <c:v>Burntwood (2,t)</c:v>
                </c:pt>
                <c:pt idx="12">
                  <c:v>South (1,2,t)</c:v>
                </c:pt>
                <c:pt idx="13">
                  <c:v>Mid (1,2,t)</c:v>
                </c:pt>
                <c:pt idx="14">
                  <c:v>North (1,2,t)</c:v>
                </c:pt>
                <c:pt idx="15">
                  <c:v>Manitoba (t)</c:v>
                </c:pt>
              </c:strCache>
            </c:strRef>
          </c:cat>
          <c:val>
            <c:numRef>
              <c:f>'graph data'!$I$4:$I$19</c:f>
              <c:numCache>
                <c:ptCount val="16"/>
                <c:pt idx="0">
                  <c:v>0.036788081</c:v>
                </c:pt>
                <c:pt idx="1">
                  <c:v>0.038155405</c:v>
                </c:pt>
                <c:pt idx="2">
                  <c:v>0.0373273253</c:v>
                </c:pt>
                <c:pt idx="3">
                  <c:v>0.0388898111</c:v>
                </c:pt>
                <c:pt idx="4">
                  <c:v>0.029032412</c:v>
                </c:pt>
                <c:pt idx="5">
                  <c:v>0.0514081315</c:v>
                </c:pt>
                <c:pt idx="6">
                  <c:v>0.038157154</c:v>
                </c:pt>
                <c:pt idx="7">
                  <c:v>0.0305029365</c:v>
                </c:pt>
                <c:pt idx="8">
                  <c:v>0.055988332</c:v>
                </c:pt>
                <c:pt idx="9">
                  <c:v>0.0648562677</c:v>
                </c:pt>
                <c:pt idx="10">
                  <c:v>0.0359879929</c:v>
                </c:pt>
                <c:pt idx="12">
                  <c:v>0.0376491961</c:v>
                </c:pt>
                <c:pt idx="13">
                  <c:v>0.041816386</c:v>
                </c:pt>
                <c:pt idx="14">
                  <c:v>0.0532443934</c:v>
                </c:pt>
                <c:pt idx="15">
                  <c:v>0.0340907188</c:v>
                </c:pt>
              </c:numCache>
            </c:numRef>
          </c:val>
        </c:ser>
        <c:ser>
          <c:idx val="2"/>
          <c:order val="2"/>
          <c:tx>
            <c:strRef>
              <c:f>'graph data'!$J$3</c:f>
              <c:strCache>
                <c:ptCount val="1"/>
                <c:pt idx="0">
                  <c:v>2000/01-2003/04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(2,t)</c:v>
                </c:pt>
                <c:pt idx="1">
                  <c:v>Central (1,2,t)</c:v>
                </c:pt>
                <c:pt idx="2">
                  <c:v>Assiniboine (1,2,t)</c:v>
                </c:pt>
                <c:pt idx="3">
                  <c:v>Brandon (1,2,t)</c:v>
                </c:pt>
                <c:pt idx="4">
                  <c:v>Winnipeg (1,2,t)</c:v>
                </c:pt>
                <c:pt idx="5">
                  <c:v>Parkland (1,2,t)</c:v>
                </c:pt>
                <c:pt idx="6">
                  <c:v>Interlake (1,2,t)</c:v>
                </c:pt>
                <c:pt idx="7">
                  <c:v>North Eastman (2,t)</c:v>
                </c:pt>
                <c:pt idx="8">
                  <c:v>Churchill (2,t)</c:v>
                </c:pt>
                <c:pt idx="9">
                  <c:v>Nor-Man (1,2,t)</c:v>
                </c:pt>
                <c:pt idx="10">
                  <c:v>Burntwood (2,t)</c:v>
                </c:pt>
                <c:pt idx="12">
                  <c:v>South (1,2,t)</c:v>
                </c:pt>
                <c:pt idx="13">
                  <c:v>Mid (1,2,t)</c:v>
                </c:pt>
                <c:pt idx="14">
                  <c:v>North (1,2,t)</c:v>
                </c:pt>
                <c:pt idx="15">
                  <c:v>Manitoba (t)</c:v>
                </c:pt>
              </c:strCache>
            </c:strRef>
          </c:cat>
          <c:val>
            <c:numRef>
              <c:f>'graph data'!$J$4:$J$19</c:f>
              <c:numCache>
                <c:ptCount val="16"/>
                <c:pt idx="0">
                  <c:v>0.0711208457</c:v>
                </c:pt>
                <c:pt idx="1">
                  <c:v>0.0792403323</c:v>
                </c:pt>
                <c:pt idx="2">
                  <c:v>0.0879358178</c:v>
                </c:pt>
                <c:pt idx="3">
                  <c:v>0.0865016875</c:v>
                </c:pt>
                <c:pt idx="4">
                  <c:v>0.0489769074</c:v>
                </c:pt>
                <c:pt idx="5">
                  <c:v>0.1010267468</c:v>
                </c:pt>
                <c:pt idx="6">
                  <c:v>0.0695441473</c:v>
                </c:pt>
                <c:pt idx="7">
                  <c:v>0.0569391844</c:v>
                </c:pt>
                <c:pt idx="8">
                  <c:v>0.1772404207</c:v>
                </c:pt>
                <c:pt idx="9">
                  <c:v>0.1238134089</c:v>
                </c:pt>
                <c:pt idx="10">
                  <c:v>0.1117067763</c:v>
                </c:pt>
                <c:pt idx="12">
                  <c:v>0.0817832371</c:v>
                </c:pt>
                <c:pt idx="13">
                  <c:v>0.0783990258</c:v>
                </c:pt>
                <c:pt idx="14">
                  <c:v>0.119702164</c:v>
                </c:pt>
                <c:pt idx="15">
                  <c:v>0.063049363</c:v>
                </c:pt>
              </c:numCache>
            </c:numRef>
          </c:val>
        </c:ser>
        <c:ser>
          <c:idx val="3"/>
          <c:order val="3"/>
          <c:tx>
            <c:strRef>
              <c:f>'graph data'!$K$3</c:f>
              <c:strCache>
                <c:ptCount val="1"/>
                <c:pt idx="0">
                  <c:v>Mb Avg 2000/01-2003/04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2000/01-2003/04</c:name>
            <c:spPr>
              <a:ln w="25400">
                <a:solidFill>
                  <a:srgbClr val="000000"/>
                </a:solidFill>
                <a:prstDash val="sysDot"/>
              </a:ln>
            </c:spPr>
            <c:trendlineType val="linear"/>
            <c:forward val="0.5"/>
            <c:backward val="0.5"/>
            <c:dispEq val="0"/>
            <c:dispRSqr val="0"/>
          </c:trendline>
          <c:cat>
            <c:strRef>
              <c:f>'graph data'!$B$4:$B$19</c:f>
              <c:strCache>
                <c:ptCount val="16"/>
                <c:pt idx="0">
                  <c:v>South Eastman (2,t)</c:v>
                </c:pt>
                <c:pt idx="1">
                  <c:v>Central (1,2,t)</c:v>
                </c:pt>
                <c:pt idx="2">
                  <c:v>Assiniboine (1,2,t)</c:v>
                </c:pt>
                <c:pt idx="3">
                  <c:v>Brandon (1,2,t)</c:v>
                </c:pt>
                <c:pt idx="4">
                  <c:v>Winnipeg (1,2,t)</c:v>
                </c:pt>
                <c:pt idx="5">
                  <c:v>Parkland (1,2,t)</c:v>
                </c:pt>
                <c:pt idx="6">
                  <c:v>Interlake (1,2,t)</c:v>
                </c:pt>
                <c:pt idx="7">
                  <c:v>North Eastman (2,t)</c:v>
                </c:pt>
                <c:pt idx="8">
                  <c:v>Churchill (2,t)</c:v>
                </c:pt>
                <c:pt idx="9">
                  <c:v>Nor-Man (1,2,t)</c:v>
                </c:pt>
                <c:pt idx="10">
                  <c:v>Burntwood (2,t)</c:v>
                </c:pt>
                <c:pt idx="12">
                  <c:v>South (1,2,t)</c:v>
                </c:pt>
                <c:pt idx="13">
                  <c:v>Mid (1,2,t)</c:v>
                </c:pt>
                <c:pt idx="14">
                  <c:v>North (1,2,t)</c:v>
                </c:pt>
                <c:pt idx="15">
                  <c:v>Manitoba (t)</c:v>
                </c:pt>
              </c:strCache>
            </c:strRef>
          </c:cat>
          <c:val>
            <c:numRef>
              <c:f>'graph data'!$K$4:$K$19</c:f>
              <c:numCache>
                <c:ptCount val="16"/>
                <c:pt idx="0">
                  <c:v>0.063049363</c:v>
                </c:pt>
                <c:pt idx="1">
                  <c:v>0.063049363</c:v>
                </c:pt>
                <c:pt idx="2">
                  <c:v>0.063049363</c:v>
                </c:pt>
                <c:pt idx="3">
                  <c:v>0.063049363</c:v>
                </c:pt>
                <c:pt idx="4">
                  <c:v>0.063049363</c:v>
                </c:pt>
                <c:pt idx="5">
                  <c:v>0.063049363</c:v>
                </c:pt>
                <c:pt idx="6">
                  <c:v>0.063049363</c:v>
                </c:pt>
                <c:pt idx="7">
                  <c:v>0.063049363</c:v>
                </c:pt>
                <c:pt idx="8">
                  <c:v>0.063049363</c:v>
                </c:pt>
                <c:pt idx="9">
                  <c:v>0.063049363</c:v>
                </c:pt>
                <c:pt idx="10">
                  <c:v>0.063049363</c:v>
                </c:pt>
                <c:pt idx="12">
                  <c:v>0.063049363</c:v>
                </c:pt>
                <c:pt idx="13">
                  <c:v>0.063049363</c:v>
                </c:pt>
                <c:pt idx="14">
                  <c:v>0.063049363</c:v>
                </c:pt>
                <c:pt idx="15">
                  <c:v>0.063049363</c:v>
                </c:pt>
              </c:numCache>
            </c:numRef>
          </c:val>
        </c:ser>
        <c:axId val="42074041"/>
        <c:axId val="43122050"/>
      </c:barChart>
      <c:catAx>
        <c:axId val="42074041"/>
        <c:scaling>
          <c:orientation val="maxMin"/>
        </c:scaling>
        <c:axPos val="l"/>
        <c:delete val="0"/>
        <c:numFmt formatCode="General" sourceLinked="1"/>
        <c:majorTickMark val="none"/>
        <c:minorTickMark val="none"/>
        <c:tickLblPos val="nextTo"/>
        <c:crossAx val="43122050"/>
        <c:crosses val="autoZero"/>
        <c:auto val="1"/>
        <c:lblOffset val="100"/>
        <c:noMultiLvlLbl val="0"/>
      </c:catAx>
      <c:valAx>
        <c:axId val="43122050"/>
        <c:scaling>
          <c:orientation val="minMax"/>
          <c:max val="0.25"/>
        </c:scaling>
        <c:axPos val="t"/>
        <c:majorGridlines>
          <c:spPr>
            <a:ln w="12700">
              <a:solidFill/>
            </a:ln>
          </c:spPr>
        </c:majorGridlines>
        <c:delete val="0"/>
        <c:numFmt formatCode="0%" sourceLinked="0"/>
        <c:majorTickMark val="none"/>
        <c:minorTickMark val="none"/>
        <c:tickLblPos val="nextTo"/>
        <c:crossAx val="42074041"/>
        <c:crosses val="max"/>
        <c:crossBetween val="between"/>
        <c:dispUnits/>
        <c:majorUnit val="0.0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63825"/>
          <c:y val="0.14925"/>
          <c:w val="0.32775"/>
          <c:h val="0.147"/>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5375"/>
          <c:w val="0.988"/>
          <c:h val="0.92675"/>
        </c:manualLayout>
      </c:layout>
      <c:barChart>
        <c:barDir val="bar"/>
        <c:grouping val="clustered"/>
        <c:varyColors val="0"/>
        <c:ser>
          <c:idx val="0"/>
          <c:order val="0"/>
          <c:tx>
            <c:strRef>
              <c:f>'graph data'!$H$3</c:f>
              <c:strCache>
                <c:ptCount val="1"/>
                <c:pt idx="0">
                  <c:v>Mb Avg 1996/97-1999/2000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1996/97-1999/2000</c:name>
            <c:spPr>
              <a:ln w="25400">
                <a:solidFill>
                  <a:srgbClr val="C0C0C0"/>
                </a:solidFill>
                <a:prstDash val="sysDot"/>
              </a:ln>
            </c:spPr>
            <c:trendlineType val="linear"/>
            <c:forward val="0.5"/>
            <c:backward val="0.5"/>
            <c:dispEq val="0"/>
            <c:dispRSqr val="0"/>
          </c:trendline>
          <c:cat>
            <c:strRef>
              <c:f>'graph data'!$B$40:$B$101</c:f>
              <c:strCache>
                <c:ptCount val="62"/>
                <c:pt idx="0">
                  <c:v>SE Northern</c:v>
                </c:pt>
                <c:pt idx="1">
                  <c:v>SE Central (t)</c:v>
                </c:pt>
                <c:pt idx="2">
                  <c:v>SE Western (t)</c:v>
                </c:pt>
                <c:pt idx="3">
                  <c:v>SE Southern (1,2,t)</c:v>
                </c:pt>
                <c:pt idx="5">
                  <c:v>CE Altona (2,t)</c:v>
                </c:pt>
                <c:pt idx="6">
                  <c:v>CE Cartier/SFX (2)</c:v>
                </c:pt>
                <c:pt idx="7">
                  <c:v>CE Red River (t)</c:v>
                </c:pt>
                <c:pt idx="8">
                  <c:v>CE Louise/Pembina (1,2,t)</c:v>
                </c:pt>
                <c:pt idx="9">
                  <c:v>CE Carman (1,2,t)</c:v>
                </c:pt>
                <c:pt idx="10">
                  <c:v>CE Morden/Winkler (2,t)</c:v>
                </c:pt>
                <c:pt idx="11">
                  <c:v>CE Swan Lake (1,2,t)</c:v>
                </c:pt>
                <c:pt idx="12">
                  <c:v>CE Portage (1,t)</c:v>
                </c:pt>
                <c:pt idx="13">
                  <c:v>CE Seven Regions (t)</c:v>
                </c:pt>
                <c:pt idx="15">
                  <c:v>AS East 2 (2,t)</c:v>
                </c:pt>
                <c:pt idx="16">
                  <c:v>AS West 1 (2,t)</c:v>
                </c:pt>
                <c:pt idx="17">
                  <c:v>AS North 2 (1,t)</c:v>
                </c:pt>
                <c:pt idx="18">
                  <c:v>AS West 2 (1,2,t)</c:v>
                </c:pt>
                <c:pt idx="19">
                  <c:v>AS North 1 (1,2,t)</c:v>
                </c:pt>
                <c:pt idx="20">
                  <c:v>AS East 1 (1,t)</c:v>
                </c:pt>
                <c:pt idx="22">
                  <c:v>BDN Rural (2,t)</c:v>
                </c:pt>
                <c:pt idx="23">
                  <c:v>BDN Southeast (t)</c:v>
                </c:pt>
                <c:pt idx="24">
                  <c:v>BDN West (2,t)</c:v>
                </c:pt>
                <c:pt idx="25">
                  <c:v>BDN East (2,t)</c:v>
                </c:pt>
                <c:pt idx="26">
                  <c:v>BDN North End (t)</c:v>
                </c:pt>
                <c:pt idx="27">
                  <c:v>BDN Southwest (t)</c:v>
                </c:pt>
                <c:pt idx="28">
                  <c:v>BDN Central (1,2,t)</c:v>
                </c:pt>
                <c:pt idx="30">
                  <c:v>PL West (1,2,t)</c:v>
                </c:pt>
                <c:pt idx="31">
                  <c:v>PL Central (1,2,t)</c:v>
                </c:pt>
                <c:pt idx="32">
                  <c:v>PL East (1,2,t)</c:v>
                </c:pt>
                <c:pt idx="33">
                  <c:v>PL North (1,2,t)</c:v>
                </c:pt>
                <c:pt idx="35">
                  <c:v>IL Southwest (2,t)</c:v>
                </c:pt>
                <c:pt idx="36">
                  <c:v>IL Southeast (t)</c:v>
                </c:pt>
                <c:pt idx="37">
                  <c:v>IL Northeast (t)</c:v>
                </c:pt>
                <c:pt idx="38">
                  <c:v>IL Northwest (1,2,t)</c:v>
                </c:pt>
                <c:pt idx="40">
                  <c:v>NE Springfield (1,2)</c:v>
                </c:pt>
                <c:pt idx="41">
                  <c:v>NE Iron Rose (t)</c:v>
                </c:pt>
                <c:pt idx="42">
                  <c:v>NE Winnipeg River (t)</c:v>
                </c:pt>
                <c:pt idx="43">
                  <c:v>NE Brokenhead (2,t)</c:v>
                </c:pt>
                <c:pt idx="44">
                  <c:v>NE Blue Water (2,t)</c:v>
                </c:pt>
                <c:pt idx="45">
                  <c:v>NE Northern Remote (t)</c:v>
                </c:pt>
                <c:pt idx="47">
                  <c:v>NM F Flon/Snow L/Cran (1,2,t)</c:v>
                </c:pt>
                <c:pt idx="48">
                  <c:v>NM The Pas/OCN/Kelsey (2,t)</c:v>
                </c:pt>
                <c:pt idx="49">
                  <c:v>NM Nor-Man Other (2,t)</c:v>
                </c:pt>
                <c:pt idx="51">
                  <c:v>BW Thompson (1,2)</c:v>
                </c:pt>
                <c:pt idx="52">
                  <c:v>BW Gillam/Fox Lake (s)</c:v>
                </c:pt>
                <c:pt idx="53">
                  <c:v>BW Lynn/Leaf/SIL</c:v>
                </c:pt>
                <c:pt idx="54">
                  <c:v>BW Thick Por/Pik/Wab (1,2)</c:v>
                </c:pt>
                <c:pt idx="55">
                  <c:v>BW Cross Lake (2,t)</c:v>
                </c:pt>
                <c:pt idx="56">
                  <c:v>BW Island Lake (2,t)</c:v>
                </c:pt>
                <c:pt idx="57">
                  <c:v>BW Norway House (1,2,t)</c:v>
                </c:pt>
                <c:pt idx="58">
                  <c:v>BW Oxford H &amp; Gods (2,t)</c:v>
                </c:pt>
                <c:pt idx="59">
                  <c:v>BW Tad/Broch/Lac Br (s)</c:v>
                </c:pt>
                <c:pt idx="60">
                  <c:v>BW Sha/York/Split/War (2,t)</c:v>
                </c:pt>
                <c:pt idx="61">
                  <c:v>BW Nelson House (s)</c:v>
                </c:pt>
              </c:strCache>
            </c:strRef>
          </c:cat>
          <c:val>
            <c:numRef>
              <c:f>'graph data'!$H$40:$H$101</c:f>
              <c:numCache>
                <c:ptCount val="62"/>
                <c:pt idx="0">
                  <c:v>0.0340907188</c:v>
                </c:pt>
                <c:pt idx="1">
                  <c:v>0.0340907188</c:v>
                </c:pt>
                <c:pt idx="2">
                  <c:v>0.0340907188</c:v>
                </c:pt>
                <c:pt idx="3">
                  <c:v>0.0340907188</c:v>
                </c:pt>
                <c:pt idx="5">
                  <c:v>0.0340907188</c:v>
                </c:pt>
                <c:pt idx="6">
                  <c:v>0.0340907188</c:v>
                </c:pt>
                <c:pt idx="7">
                  <c:v>0.0340907188</c:v>
                </c:pt>
                <c:pt idx="8">
                  <c:v>0.0340907188</c:v>
                </c:pt>
                <c:pt idx="9">
                  <c:v>0.0340907188</c:v>
                </c:pt>
                <c:pt idx="10">
                  <c:v>0.0340907188</c:v>
                </c:pt>
                <c:pt idx="11">
                  <c:v>0.0340907188</c:v>
                </c:pt>
                <c:pt idx="12">
                  <c:v>0.0340907188</c:v>
                </c:pt>
                <c:pt idx="13">
                  <c:v>0.0340907188</c:v>
                </c:pt>
                <c:pt idx="15">
                  <c:v>0.0340907188</c:v>
                </c:pt>
                <c:pt idx="16">
                  <c:v>0.0340907188</c:v>
                </c:pt>
                <c:pt idx="17">
                  <c:v>0.0340907188</c:v>
                </c:pt>
                <c:pt idx="18">
                  <c:v>0.0340907188</c:v>
                </c:pt>
                <c:pt idx="19">
                  <c:v>0.0340907188</c:v>
                </c:pt>
                <c:pt idx="20">
                  <c:v>0.0340907188</c:v>
                </c:pt>
                <c:pt idx="22">
                  <c:v>0.0340907188</c:v>
                </c:pt>
                <c:pt idx="23">
                  <c:v>0.0340907188</c:v>
                </c:pt>
                <c:pt idx="24">
                  <c:v>0.0340907188</c:v>
                </c:pt>
                <c:pt idx="25">
                  <c:v>0.0340907188</c:v>
                </c:pt>
                <c:pt idx="26">
                  <c:v>0.0340907188</c:v>
                </c:pt>
                <c:pt idx="27">
                  <c:v>0.0340907188</c:v>
                </c:pt>
                <c:pt idx="28">
                  <c:v>0.0340907188</c:v>
                </c:pt>
                <c:pt idx="30">
                  <c:v>0.0340907188</c:v>
                </c:pt>
                <c:pt idx="31">
                  <c:v>0.0340907188</c:v>
                </c:pt>
                <c:pt idx="32">
                  <c:v>0.0340907188</c:v>
                </c:pt>
                <c:pt idx="33">
                  <c:v>0.0340907188</c:v>
                </c:pt>
                <c:pt idx="35">
                  <c:v>0.0340907188</c:v>
                </c:pt>
                <c:pt idx="36">
                  <c:v>0.0340907188</c:v>
                </c:pt>
                <c:pt idx="37">
                  <c:v>0.0340907188</c:v>
                </c:pt>
                <c:pt idx="38">
                  <c:v>0.0340907188</c:v>
                </c:pt>
                <c:pt idx="40">
                  <c:v>0.0340907188</c:v>
                </c:pt>
                <c:pt idx="41">
                  <c:v>0.0340907188</c:v>
                </c:pt>
                <c:pt idx="42">
                  <c:v>0.0340907188</c:v>
                </c:pt>
                <c:pt idx="43">
                  <c:v>0.0340907188</c:v>
                </c:pt>
                <c:pt idx="44">
                  <c:v>0.0340907188</c:v>
                </c:pt>
                <c:pt idx="45">
                  <c:v>0.0340907188</c:v>
                </c:pt>
                <c:pt idx="47">
                  <c:v>0.0340907188</c:v>
                </c:pt>
                <c:pt idx="48">
                  <c:v>0.0340907188</c:v>
                </c:pt>
                <c:pt idx="49">
                  <c:v>0.0340907188</c:v>
                </c:pt>
                <c:pt idx="51">
                  <c:v>0.0340907188</c:v>
                </c:pt>
                <c:pt idx="52">
                  <c:v>0.0340907188</c:v>
                </c:pt>
                <c:pt idx="53">
                  <c:v>0.0340907188</c:v>
                </c:pt>
                <c:pt idx="54">
                  <c:v>0.0340907188</c:v>
                </c:pt>
                <c:pt idx="55">
                  <c:v>0.0340907188</c:v>
                </c:pt>
                <c:pt idx="56">
                  <c:v>0.0340907188</c:v>
                </c:pt>
                <c:pt idx="57">
                  <c:v>0.0340907188</c:v>
                </c:pt>
                <c:pt idx="58">
                  <c:v>0.0340907188</c:v>
                </c:pt>
                <c:pt idx="59">
                  <c:v>0.0340907188</c:v>
                </c:pt>
                <c:pt idx="60">
                  <c:v>0.0340907188</c:v>
                </c:pt>
                <c:pt idx="61">
                  <c:v>0.0340907188</c:v>
                </c:pt>
              </c:numCache>
            </c:numRef>
          </c:val>
        </c:ser>
        <c:ser>
          <c:idx val="1"/>
          <c:order val="1"/>
          <c:tx>
            <c:strRef>
              <c:f>'graph data'!$I$3</c:f>
              <c:strCache>
                <c:ptCount val="1"/>
                <c:pt idx="0">
                  <c:v>1996/97-1999/2000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c:v>
                </c:pt>
                <c:pt idx="1">
                  <c:v>SE Central (t)</c:v>
                </c:pt>
                <c:pt idx="2">
                  <c:v>SE Western (t)</c:v>
                </c:pt>
                <c:pt idx="3">
                  <c:v>SE Southern (1,2,t)</c:v>
                </c:pt>
                <c:pt idx="5">
                  <c:v>CE Altona (2,t)</c:v>
                </c:pt>
                <c:pt idx="6">
                  <c:v>CE Cartier/SFX (2)</c:v>
                </c:pt>
                <c:pt idx="7">
                  <c:v>CE Red River (t)</c:v>
                </c:pt>
                <c:pt idx="8">
                  <c:v>CE Louise/Pembina (1,2,t)</c:v>
                </c:pt>
                <c:pt idx="9">
                  <c:v>CE Carman (1,2,t)</c:v>
                </c:pt>
                <c:pt idx="10">
                  <c:v>CE Morden/Winkler (2,t)</c:v>
                </c:pt>
                <c:pt idx="11">
                  <c:v>CE Swan Lake (1,2,t)</c:v>
                </c:pt>
                <c:pt idx="12">
                  <c:v>CE Portage (1,t)</c:v>
                </c:pt>
                <c:pt idx="13">
                  <c:v>CE Seven Regions (t)</c:v>
                </c:pt>
                <c:pt idx="15">
                  <c:v>AS East 2 (2,t)</c:v>
                </c:pt>
                <c:pt idx="16">
                  <c:v>AS West 1 (2,t)</c:v>
                </c:pt>
                <c:pt idx="17">
                  <c:v>AS North 2 (1,t)</c:v>
                </c:pt>
                <c:pt idx="18">
                  <c:v>AS West 2 (1,2,t)</c:v>
                </c:pt>
                <c:pt idx="19">
                  <c:v>AS North 1 (1,2,t)</c:v>
                </c:pt>
                <c:pt idx="20">
                  <c:v>AS East 1 (1,t)</c:v>
                </c:pt>
                <c:pt idx="22">
                  <c:v>BDN Rural (2,t)</c:v>
                </c:pt>
                <c:pt idx="23">
                  <c:v>BDN Southeast (t)</c:v>
                </c:pt>
                <c:pt idx="24">
                  <c:v>BDN West (2,t)</c:v>
                </c:pt>
                <c:pt idx="25">
                  <c:v>BDN East (2,t)</c:v>
                </c:pt>
                <c:pt idx="26">
                  <c:v>BDN North End (t)</c:v>
                </c:pt>
                <c:pt idx="27">
                  <c:v>BDN Southwest (t)</c:v>
                </c:pt>
                <c:pt idx="28">
                  <c:v>BDN Central (1,2,t)</c:v>
                </c:pt>
                <c:pt idx="30">
                  <c:v>PL West (1,2,t)</c:v>
                </c:pt>
                <c:pt idx="31">
                  <c:v>PL Central (1,2,t)</c:v>
                </c:pt>
                <c:pt idx="32">
                  <c:v>PL East (1,2,t)</c:v>
                </c:pt>
                <c:pt idx="33">
                  <c:v>PL North (1,2,t)</c:v>
                </c:pt>
                <c:pt idx="35">
                  <c:v>IL Southwest (2,t)</c:v>
                </c:pt>
                <c:pt idx="36">
                  <c:v>IL Southeast (t)</c:v>
                </c:pt>
                <c:pt idx="37">
                  <c:v>IL Northeast (t)</c:v>
                </c:pt>
                <c:pt idx="38">
                  <c:v>IL Northwest (1,2,t)</c:v>
                </c:pt>
                <c:pt idx="40">
                  <c:v>NE Springfield (1,2)</c:v>
                </c:pt>
                <c:pt idx="41">
                  <c:v>NE Iron Rose (t)</c:v>
                </c:pt>
                <c:pt idx="42">
                  <c:v>NE Winnipeg River (t)</c:v>
                </c:pt>
                <c:pt idx="43">
                  <c:v>NE Brokenhead (2,t)</c:v>
                </c:pt>
                <c:pt idx="44">
                  <c:v>NE Blue Water (2,t)</c:v>
                </c:pt>
                <c:pt idx="45">
                  <c:v>NE Northern Remote (t)</c:v>
                </c:pt>
                <c:pt idx="47">
                  <c:v>NM F Flon/Snow L/Cran (1,2,t)</c:v>
                </c:pt>
                <c:pt idx="48">
                  <c:v>NM The Pas/OCN/Kelsey (2,t)</c:v>
                </c:pt>
                <c:pt idx="49">
                  <c:v>NM Nor-Man Other (2,t)</c:v>
                </c:pt>
                <c:pt idx="51">
                  <c:v>BW Thompson (1,2)</c:v>
                </c:pt>
                <c:pt idx="52">
                  <c:v>BW Gillam/Fox Lake (s)</c:v>
                </c:pt>
                <c:pt idx="53">
                  <c:v>BW Lynn/Leaf/SIL</c:v>
                </c:pt>
                <c:pt idx="54">
                  <c:v>BW Thick Por/Pik/Wab (1,2)</c:v>
                </c:pt>
                <c:pt idx="55">
                  <c:v>BW Cross Lake (2,t)</c:v>
                </c:pt>
                <c:pt idx="56">
                  <c:v>BW Island Lake (2,t)</c:v>
                </c:pt>
                <c:pt idx="57">
                  <c:v>BW Norway House (1,2,t)</c:v>
                </c:pt>
                <c:pt idx="58">
                  <c:v>BW Oxford H &amp; Gods (2,t)</c:v>
                </c:pt>
                <c:pt idx="59">
                  <c:v>BW Tad/Broch/Lac Br (s)</c:v>
                </c:pt>
                <c:pt idx="60">
                  <c:v>BW Sha/York/Split/War (2,t)</c:v>
                </c:pt>
                <c:pt idx="61">
                  <c:v>BW Nelson House (s)</c:v>
                </c:pt>
              </c:strCache>
            </c:strRef>
          </c:cat>
          <c:val>
            <c:numRef>
              <c:f>'graph data'!$I$40:$I$101</c:f>
              <c:numCache>
                <c:ptCount val="62"/>
                <c:pt idx="0">
                  <c:v>0.0417971124</c:v>
                </c:pt>
                <c:pt idx="1">
                  <c:v>0.032357072</c:v>
                </c:pt>
                <c:pt idx="2">
                  <c:v>0.0264811973</c:v>
                </c:pt>
                <c:pt idx="3">
                  <c:v>0.0474035054</c:v>
                </c:pt>
                <c:pt idx="5">
                  <c:v>0.0436115346</c:v>
                </c:pt>
                <c:pt idx="6">
                  <c:v>0.0211041925</c:v>
                </c:pt>
                <c:pt idx="7">
                  <c:v>0.0371893811</c:v>
                </c:pt>
                <c:pt idx="8">
                  <c:v>0.0507972157</c:v>
                </c:pt>
                <c:pt idx="9">
                  <c:v>0.045165562</c:v>
                </c:pt>
                <c:pt idx="10">
                  <c:v>0.0388980158</c:v>
                </c:pt>
                <c:pt idx="11">
                  <c:v>0.0466970658</c:v>
                </c:pt>
                <c:pt idx="12">
                  <c:v>0.0241630242</c:v>
                </c:pt>
                <c:pt idx="13">
                  <c:v>0.0404085152</c:v>
                </c:pt>
                <c:pt idx="15">
                  <c:v>0.034871964</c:v>
                </c:pt>
                <c:pt idx="16">
                  <c:v>0.0417754159</c:v>
                </c:pt>
                <c:pt idx="17">
                  <c:v>0.0220391779</c:v>
                </c:pt>
                <c:pt idx="18">
                  <c:v>0.0462486671</c:v>
                </c:pt>
                <c:pt idx="19">
                  <c:v>0.0417616925</c:v>
                </c:pt>
                <c:pt idx="20">
                  <c:v>0.0265253526</c:v>
                </c:pt>
                <c:pt idx="22">
                  <c:v>0.0298494728</c:v>
                </c:pt>
                <c:pt idx="23">
                  <c:v>0.0222019158</c:v>
                </c:pt>
                <c:pt idx="24">
                  <c:v>0.0403980797</c:v>
                </c:pt>
                <c:pt idx="25">
                  <c:v>0.0337111464</c:v>
                </c:pt>
                <c:pt idx="26">
                  <c:v>0.0271978505</c:v>
                </c:pt>
                <c:pt idx="27">
                  <c:v>0.0264181095</c:v>
                </c:pt>
                <c:pt idx="28">
                  <c:v>0.048352946</c:v>
                </c:pt>
                <c:pt idx="30">
                  <c:v>0.0511806212</c:v>
                </c:pt>
                <c:pt idx="31">
                  <c:v>0.0498861511</c:v>
                </c:pt>
                <c:pt idx="32">
                  <c:v>0.0639321473</c:v>
                </c:pt>
                <c:pt idx="33">
                  <c:v>0.0430089725</c:v>
                </c:pt>
                <c:pt idx="35">
                  <c:v>0.0349530397</c:v>
                </c:pt>
                <c:pt idx="36">
                  <c:v>0.0391061151</c:v>
                </c:pt>
                <c:pt idx="37">
                  <c:v>0.0334291415</c:v>
                </c:pt>
                <c:pt idx="38">
                  <c:v>0.0439615165</c:v>
                </c:pt>
                <c:pt idx="40">
                  <c:v>0.0198087269</c:v>
                </c:pt>
                <c:pt idx="41">
                  <c:v>0.0312976395</c:v>
                </c:pt>
                <c:pt idx="42">
                  <c:v>0.0350613469</c:v>
                </c:pt>
                <c:pt idx="43">
                  <c:v>0.0271672801</c:v>
                </c:pt>
                <c:pt idx="44">
                  <c:v>0.039995551</c:v>
                </c:pt>
                <c:pt idx="45">
                  <c:v>0.0142719871</c:v>
                </c:pt>
                <c:pt idx="47">
                  <c:v>0.0820064802</c:v>
                </c:pt>
                <c:pt idx="48">
                  <c:v>0.0434115203</c:v>
                </c:pt>
                <c:pt idx="49">
                  <c:v>0.036545465</c:v>
                </c:pt>
                <c:pt idx="51">
                  <c:v>0.0583367825</c:v>
                </c:pt>
                <c:pt idx="53">
                  <c:v>0.0343356277</c:v>
                </c:pt>
                <c:pt idx="54">
                  <c:v>0.0911690985</c:v>
                </c:pt>
                <c:pt idx="55">
                  <c:v>0.0177441621</c:v>
                </c:pt>
                <c:pt idx="56">
                  <c:v>0.0088021991</c:v>
                </c:pt>
                <c:pt idx="57">
                  <c:v>0.0817601963</c:v>
                </c:pt>
                <c:pt idx="58">
                  <c:v>0.0126013045</c:v>
                </c:pt>
                <c:pt idx="60">
                  <c:v>0.0187496595</c:v>
                </c:pt>
              </c:numCache>
            </c:numRef>
          </c:val>
        </c:ser>
        <c:ser>
          <c:idx val="2"/>
          <c:order val="2"/>
          <c:tx>
            <c:strRef>
              <c:f>'graph data'!$J$3</c:f>
              <c:strCache>
                <c:ptCount val="1"/>
                <c:pt idx="0">
                  <c:v>2000/01-2003/04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data'!$B$40:$B$101</c:f>
              <c:strCache>
                <c:ptCount val="62"/>
                <c:pt idx="0">
                  <c:v>SE Northern</c:v>
                </c:pt>
                <c:pt idx="1">
                  <c:v>SE Central (t)</c:v>
                </c:pt>
                <c:pt idx="2">
                  <c:v>SE Western (t)</c:v>
                </c:pt>
                <c:pt idx="3">
                  <c:v>SE Southern (1,2,t)</c:v>
                </c:pt>
                <c:pt idx="5">
                  <c:v>CE Altona (2,t)</c:v>
                </c:pt>
                <c:pt idx="6">
                  <c:v>CE Cartier/SFX (2)</c:v>
                </c:pt>
                <c:pt idx="7">
                  <c:v>CE Red River (t)</c:v>
                </c:pt>
                <c:pt idx="8">
                  <c:v>CE Louise/Pembina (1,2,t)</c:v>
                </c:pt>
                <c:pt idx="9">
                  <c:v>CE Carman (1,2,t)</c:v>
                </c:pt>
                <c:pt idx="10">
                  <c:v>CE Morden/Winkler (2,t)</c:v>
                </c:pt>
                <c:pt idx="11">
                  <c:v>CE Swan Lake (1,2,t)</c:v>
                </c:pt>
                <c:pt idx="12">
                  <c:v>CE Portage (1,t)</c:v>
                </c:pt>
                <c:pt idx="13">
                  <c:v>CE Seven Regions (t)</c:v>
                </c:pt>
                <c:pt idx="15">
                  <c:v>AS East 2 (2,t)</c:v>
                </c:pt>
                <c:pt idx="16">
                  <c:v>AS West 1 (2,t)</c:v>
                </c:pt>
                <c:pt idx="17">
                  <c:v>AS North 2 (1,t)</c:v>
                </c:pt>
                <c:pt idx="18">
                  <c:v>AS West 2 (1,2,t)</c:v>
                </c:pt>
                <c:pt idx="19">
                  <c:v>AS North 1 (1,2,t)</c:v>
                </c:pt>
                <c:pt idx="20">
                  <c:v>AS East 1 (1,t)</c:v>
                </c:pt>
                <c:pt idx="22">
                  <c:v>BDN Rural (2,t)</c:v>
                </c:pt>
                <c:pt idx="23">
                  <c:v>BDN Southeast (t)</c:v>
                </c:pt>
                <c:pt idx="24">
                  <c:v>BDN West (2,t)</c:v>
                </c:pt>
                <c:pt idx="25">
                  <c:v>BDN East (2,t)</c:v>
                </c:pt>
                <c:pt idx="26">
                  <c:v>BDN North End (t)</c:v>
                </c:pt>
                <c:pt idx="27">
                  <c:v>BDN Southwest (t)</c:v>
                </c:pt>
                <c:pt idx="28">
                  <c:v>BDN Central (1,2,t)</c:v>
                </c:pt>
                <c:pt idx="30">
                  <c:v>PL West (1,2,t)</c:v>
                </c:pt>
                <c:pt idx="31">
                  <c:v>PL Central (1,2,t)</c:v>
                </c:pt>
                <c:pt idx="32">
                  <c:v>PL East (1,2,t)</c:v>
                </c:pt>
                <c:pt idx="33">
                  <c:v>PL North (1,2,t)</c:v>
                </c:pt>
                <c:pt idx="35">
                  <c:v>IL Southwest (2,t)</c:v>
                </c:pt>
                <c:pt idx="36">
                  <c:v>IL Southeast (t)</c:v>
                </c:pt>
                <c:pt idx="37">
                  <c:v>IL Northeast (t)</c:v>
                </c:pt>
                <c:pt idx="38">
                  <c:v>IL Northwest (1,2,t)</c:v>
                </c:pt>
                <c:pt idx="40">
                  <c:v>NE Springfield (1,2)</c:v>
                </c:pt>
                <c:pt idx="41">
                  <c:v>NE Iron Rose (t)</c:v>
                </c:pt>
                <c:pt idx="42">
                  <c:v>NE Winnipeg River (t)</c:v>
                </c:pt>
                <c:pt idx="43">
                  <c:v>NE Brokenhead (2,t)</c:v>
                </c:pt>
                <c:pt idx="44">
                  <c:v>NE Blue Water (2,t)</c:v>
                </c:pt>
                <c:pt idx="45">
                  <c:v>NE Northern Remote (t)</c:v>
                </c:pt>
                <c:pt idx="47">
                  <c:v>NM F Flon/Snow L/Cran (1,2,t)</c:v>
                </c:pt>
                <c:pt idx="48">
                  <c:v>NM The Pas/OCN/Kelsey (2,t)</c:v>
                </c:pt>
                <c:pt idx="49">
                  <c:v>NM Nor-Man Other (2,t)</c:v>
                </c:pt>
                <c:pt idx="51">
                  <c:v>BW Thompson (1,2)</c:v>
                </c:pt>
                <c:pt idx="52">
                  <c:v>BW Gillam/Fox Lake (s)</c:v>
                </c:pt>
                <c:pt idx="53">
                  <c:v>BW Lynn/Leaf/SIL</c:v>
                </c:pt>
                <c:pt idx="54">
                  <c:v>BW Thick Por/Pik/Wab (1,2)</c:v>
                </c:pt>
                <c:pt idx="55">
                  <c:v>BW Cross Lake (2,t)</c:v>
                </c:pt>
                <c:pt idx="56">
                  <c:v>BW Island Lake (2,t)</c:v>
                </c:pt>
                <c:pt idx="57">
                  <c:v>BW Norway House (1,2,t)</c:v>
                </c:pt>
                <c:pt idx="58">
                  <c:v>BW Oxford H &amp; Gods (2,t)</c:v>
                </c:pt>
                <c:pt idx="59">
                  <c:v>BW Tad/Broch/Lac Br (s)</c:v>
                </c:pt>
                <c:pt idx="60">
                  <c:v>BW Sha/York/Split/War (2,t)</c:v>
                </c:pt>
                <c:pt idx="61">
                  <c:v>BW Nelson House (s)</c:v>
                </c:pt>
              </c:strCache>
            </c:strRef>
          </c:cat>
          <c:val>
            <c:numRef>
              <c:f>'graph data'!$J$40:$J$101</c:f>
              <c:numCache>
                <c:ptCount val="62"/>
                <c:pt idx="0">
                  <c:v>0.0576425927</c:v>
                </c:pt>
                <c:pt idx="1">
                  <c:v>0.0631583301</c:v>
                </c:pt>
                <c:pt idx="2">
                  <c:v>0.0713831251</c:v>
                </c:pt>
                <c:pt idx="3">
                  <c:v>0.1119588034</c:v>
                </c:pt>
                <c:pt idx="5">
                  <c:v>0.0786645785</c:v>
                </c:pt>
                <c:pt idx="6">
                  <c:v>0.0409313357</c:v>
                </c:pt>
                <c:pt idx="7">
                  <c:v>0.0731003346</c:v>
                </c:pt>
                <c:pt idx="8">
                  <c:v>0.1014312149</c:v>
                </c:pt>
                <c:pt idx="9">
                  <c:v>0.0951472424</c:v>
                </c:pt>
                <c:pt idx="10">
                  <c:v>0.0958838266</c:v>
                </c:pt>
                <c:pt idx="11">
                  <c:v>0.1026783861</c:v>
                </c:pt>
                <c:pt idx="12">
                  <c:v>0.0553961758</c:v>
                </c:pt>
                <c:pt idx="13">
                  <c:v>0.0789517714</c:v>
                </c:pt>
                <c:pt idx="15">
                  <c:v>0.0809100015</c:v>
                </c:pt>
                <c:pt idx="16">
                  <c:v>0.111324059</c:v>
                </c:pt>
                <c:pt idx="17">
                  <c:v>0.0526438828</c:v>
                </c:pt>
                <c:pt idx="18">
                  <c:v>0.1204058072</c:v>
                </c:pt>
                <c:pt idx="19">
                  <c:v>0.0906657834</c:v>
                </c:pt>
                <c:pt idx="20">
                  <c:v>0.0659597695</c:v>
                </c:pt>
                <c:pt idx="22">
                  <c:v>0.0848217295</c:v>
                </c:pt>
                <c:pt idx="23">
                  <c:v>0.08321079</c:v>
                </c:pt>
                <c:pt idx="24">
                  <c:v>0.0871441907</c:v>
                </c:pt>
                <c:pt idx="25">
                  <c:v>0.0820399117</c:v>
                </c:pt>
                <c:pt idx="26">
                  <c:v>0.0652108583</c:v>
                </c:pt>
                <c:pt idx="27">
                  <c:v>0.0628071568</c:v>
                </c:pt>
                <c:pt idx="28">
                  <c:v>0.1162718654</c:v>
                </c:pt>
                <c:pt idx="30">
                  <c:v>0.1027877398</c:v>
                </c:pt>
                <c:pt idx="31">
                  <c:v>0.1065483984</c:v>
                </c:pt>
                <c:pt idx="32">
                  <c:v>0.1140393174</c:v>
                </c:pt>
                <c:pt idx="33">
                  <c:v>0.086645477</c:v>
                </c:pt>
                <c:pt idx="35">
                  <c:v>0.0755881303</c:v>
                </c:pt>
                <c:pt idx="36">
                  <c:v>0.0686526978</c:v>
                </c:pt>
                <c:pt idx="37">
                  <c:v>0.057199856</c:v>
                </c:pt>
                <c:pt idx="38">
                  <c:v>0.0915127713</c:v>
                </c:pt>
                <c:pt idx="40">
                  <c:v>0.0305208697</c:v>
                </c:pt>
                <c:pt idx="41">
                  <c:v>0.0792981863</c:v>
                </c:pt>
                <c:pt idx="42">
                  <c:v>0.0564867374</c:v>
                </c:pt>
                <c:pt idx="43">
                  <c:v>0.0453672417</c:v>
                </c:pt>
                <c:pt idx="44">
                  <c:v>0.0909996943</c:v>
                </c:pt>
                <c:pt idx="45">
                  <c:v>0.0757996709</c:v>
                </c:pt>
                <c:pt idx="47">
                  <c:v>0.1373759566</c:v>
                </c:pt>
                <c:pt idx="48">
                  <c:v>0.100447508</c:v>
                </c:pt>
                <c:pt idx="49">
                  <c:v>0.139536923</c:v>
                </c:pt>
                <c:pt idx="51">
                  <c:v>0.0860971825</c:v>
                </c:pt>
                <c:pt idx="52">
                  <c:v>0.0885818679</c:v>
                </c:pt>
                <c:pt idx="53">
                  <c:v>0.0580140973</c:v>
                </c:pt>
                <c:pt idx="54">
                  <c:v>0.2027093874</c:v>
                </c:pt>
                <c:pt idx="55">
                  <c:v>0.1102312149</c:v>
                </c:pt>
                <c:pt idx="56">
                  <c:v>0.1521804923</c:v>
                </c:pt>
                <c:pt idx="57">
                  <c:v>0.2382639975</c:v>
                </c:pt>
                <c:pt idx="58">
                  <c:v>0.1007179572</c:v>
                </c:pt>
                <c:pt idx="59">
                  <c:v>0.0317296728</c:v>
                </c:pt>
                <c:pt idx="60">
                  <c:v>0.1106911447</c:v>
                </c:pt>
                <c:pt idx="61">
                  <c:v>0.0388952054</c:v>
                </c:pt>
              </c:numCache>
            </c:numRef>
          </c:val>
        </c:ser>
        <c:ser>
          <c:idx val="3"/>
          <c:order val="3"/>
          <c:tx>
            <c:strRef>
              <c:f>'graph data'!$K$3</c:f>
              <c:strCache>
                <c:ptCount val="1"/>
                <c:pt idx="0">
                  <c:v>Mb Avg 2000/01-2003/04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2000/01-2003/04</c:name>
            <c:spPr>
              <a:ln w="25400">
                <a:solidFill>
                  <a:srgbClr val="000000"/>
                </a:solidFill>
                <a:prstDash val="sysDot"/>
              </a:ln>
            </c:spPr>
            <c:trendlineType val="linear"/>
            <c:forward val="0.5"/>
            <c:backward val="0.5"/>
            <c:dispEq val="0"/>
            <c:dispRSqr val="0"/>
          </c:trendline>
          <c:cat>
            <c:strRef>
              <c:f>'graph data'!$B$40:$B$101</c:f>
              <c:strCache>
                <c:ptCount val="62"/>
                <c:pt idx="0">
                  <c:v>SE Northern</c:v>
                </c:pt>
                <c:pt idx="1">
                  <c:v>SE Central (t)</c:v>
                </c:pt>
                <c:pt idx="2">
                  <c:v>SE Western (t)</c:v>
                </c:pt>
                <c:pt idx="3">
                  <c:v>SE Southern (1,2,t)</c:v>
                </c:pt>
                <c:pt idx="5">
                  <c:v>CE Altona (2,t)</c:v>
                </c:pt>
                <c:pt idx="6">
                  <c:v>CE Cartier/SFX (2)</c:v>
                </c:pt>
                <c:pt idx="7">
                  <c:v>CE Red River (t)</c:v>
                </c:pt>
                <c:pt idx="8">
                  <c:v>CE Louise/Pembina (1,2,t)</c:v>
                </c:pt>
                <c:pt idx="9">
                  <c:v>CE Carman (1,2,t)</c:v>
                </c:pt>
                <c:pt idx="10">
                  <c:v>CE Morden/Winkler (2,t)</c:v>
                </c:pt>
                <c:pt idx="11">
                  <c:v>CE Swan Lake (1,2,t)</c:v>
                </c:pt>
                <c:pt idx="12">
                  <c:v>CE Portage (1,t)</c:v>
                </c:pt>
                <c:pt idx="13">
                  <c:v>CE Seven Regions (t)</c:v>
                </c:pt>
                <c:pt idx="15">
                  <c:v>AS East 2 (2,t)</c:v>
                </c:pt>
                <c:pt idx="16">
                  <c:v>AS West 1 (2,t)</c:v>
                </c:pt>
                <c:pt idx="17">
                  <c:v>AS North 2 (1,t)</c:v>
                </c:pt>
                <c:pt idx="18">
                  <c:v>AS West 2 (1,2,t)</c:v>
                </c:pt>
                <c:pt idx="19">
                  <c:v>AS North 1 (1,2,t)</c:v>
                </c:pt>
                <c:pt idx="20">
                  <c:v>AS East 1 (1,t)</c:v>
                </c:pt>
                <c:pt idx="22">
                  <c:v>BDN Rural (2,t)</c:v>
                </c:pt>
                <c:pt idx="23">
                  <c:v>BDN Southeast (t)</c:v>
                </c:pt>
                <c:pt idx="24">
                  <c:v>BDN West (2,t)</c:v>
                </c:pt>
                <c:pt idx="25">
                  <c:v>BDN East (2,t)</c:v>
                </c:pt>
                <c:pt idx="26">
                  <c:v>BDN North End (t)</c:v>
                </c:pt>
                <c:pt idx="27">
                  <c:v>BDN Southwest (t)</c:v>
                </c:pt>
                <c:pt idx="28">
                  <c:v>BDN Central (1,2,t)</c:v>
                </c:pt>
                <c:pt idx="30">
                  <c:v>PL West (1,2,t)</c:v>
                </c:pt>
                <c:pt idx="31">
                  <c:v>PL Central (1,2,t)</c:v>
                </c:pt>
                <c:pt idx="32">
                  <c:v>PL East (1,2,t)</c:v>
                </c:pt>
                <c:pt idx="33">
                  <c:v>PL North (1,2,t)</c:v>
                </c:pt>
                <c:pt idx="35">
                  <c:v>IL Southwest (2,t)</c:v>
                </c:pt>
                <c:pt idx="36">
                  <c:v>IL Southeast (t)</c:v>
                </c:pt>
                <c:pt idx="37">
                  <c:v>IL Northeast (t)</c:v>
                </c:pt>
                <c:pt idx="38">
                  <c:v>IL Northwest (1,2,t)</c:v>
                </c:pt>
                <c:pt idx="40">
                  <c:v>NE Springfield (1,2)</c:v>
                </c:pt>
                <c:pt idx="41">
                  <c:v>NE Iron Rose (t)</c:v>
                </c:pt>
                <c:pt idx="42">
                  <c:v>NE Winnipeg River (t)</c:v>
                </c:pt>
                <c:pt idx="43">
                  <c:v>NE Brokenhead (2,t)</c:v>
                </c:pt>
                <c:pt idx="44">
                  <c:v>NE Blue Water (2,t)</c:v>
                </c:pt>
                <c:pt idx="45">
                  <c:v>NE Northern Remote (t)</c:v>
                </c:pt>
                <c:pt idx="47">
                  <c:v>NM F Flon/Snow L/Cran (1,2,t)</c:v>
                </c:pt>
                <c:pt idx="48">
                  <c:v>NM The Pas/OCN/Kelsey (2,t)</c:v>
                </c:pt>
                <c:pt idx="49">
                  <c:v>NM Nor-Man Other (2,t)</c:v>
                </c:pt>
                <c:pt idx="51">
                  <c:v>BW Thompson (1,2)</c:v>
                </c:pt>
                <c:pt idx="52">
                  <c:v>BW Gillam/Fox Lake (s)</c:v>
                </c:pt>
                <c:pt idx="53">
                  <c:v>BW Lynn/Leaf/SIL</c:v>
                </c:pt>
                <c:pt idx="54">
                  <c:v>BW Thick Por/Pik/Wab (1,2)</c:v>
                </c:pt>
                <c:pt idx="55">
                  <c:v>BW Cross Lake (2,t)</c:v>
                </c:pt>
                <c:pt idx="56">
                  <c:v>BW Island Lake (2,t)</c:v>
                </c:pt>
                <c:pt idx="57">
                  <c:v>BW Norway House (1,2,t)</c:v>
                </c:pt>
                <c:pt idx="58">
                  <c:v>BW Oxford H &amp; Gods (2,t)</c:v>
                </c:pt>
                <c:pt idx="59">
                  <c:v>BW Tad/Broch/Lac Br (s)</c:v>
                </c:pt>
                <c:pt idx="60">
                  <c:v>BW Sha/York/Split/War (2,t)</c:v>
                </c:pt>
                <c:pt idx="61">
                  <c:v>BW Nelson House (s)</c:v>
                </c:pt>
              </c:strCache>
            </c:strRef>
          </c:cat>
          <c:val>
            <c:numRef>
              <c:f>'graph data'!$K$40:$K$101</c:f>
              <c:numCache>
                <c:ptCount val="62"/>
                <c:pt idx="0">
                  <c:v>0.063049363</c:v>
                </c:pt>
                <c:pt idx="1">
                  <c:v>0.063049363</c:v>
                </c:pt>
                <c:pt idx="2">
                  <c:v>0.063049363</c:v>
                </c:pt>
                <c:pt idx="3">
                  <c:v>0.063049363</c:v>
                </c:pt>
                <c:pt idx="5">
                  <c:v>0.063049363</c:v>
                </c:pt>
                <c:pt idx="6">
                  <c:v>0.063049363</c:v>
                </c:pt>
                <c:pt idx="7">
                  <c:v>0.063049363</c:v>
                </c:pt>
                <c:pt idx="8">
                  <c:v>0.063049363</c:v>
                </c:pt>
                <c:pt idx="9">
                  <c:v>0.063049363</c:v>
                </c:pt>
                <c:pt idx="10">
                  <c:v>0.063049363</c:v>
                </c:pt>
                <c:pt idx="11">
                  <c:v>0.063049363</c:v>
                </c:pt>
                <c:pt idx="12">
                  <c:v>0.063049363</c:v>
                </c:pt>
                <c:pt idx="13">
                  <c:v>0.063049363</c:v>
                </c:pt>
                <c:pt idx="15">
                  <c:v>0.063049363</c:v>
                </c:pt>
                <c:pt idx="16">
                  <c:v>0.063049363</c:v>
                </c:pt>
                <c:pt idx="17">
                  <c:v>0.063049363</c:v>
                </c:pt>
                <c:pt idx="18">
                  <c:v>0.063049363</c:v>
                </c:pt>
                <c:pt idx="19">
                  <c:v>0.063049363</c:v>
                </c:pt>
                <c:pt idx="20">
                  <c:v>0.063049363</c:v>
                </c:pt>
                <c:pt idx="22">
                  <c:v>0.063049363</c:v>
                </c:pt>
                <c:pt idx="23">
                  <c:v>0.063049363</c:v>
                </c:pt>
                <c:pt idx="24">
                  <c:v>0.063049363</c:v>
                </c:pt>
                <c:pt idx="25">
                  <c:v>0.063049363</c:v>
                </c:pt>
                <c:pt idx="26">
                  <c:v>0.063049363</c:v>
                </c:pt>
                <c:pt idx="27">
                  <c:v>0.063049363</c:v>
                </c:pt>
                <c:pt idx="28">
                  <c:v>0.063049363</c:v>
                </c:pt>
                <c:pt idx="30">
                  <c:v>0.063049363</c:v>
                </c:pt>
                <c:pt idx="31">
                  <c:v>0.063049363</c:v>
                </c:pt>
                <c:pt idx="32">
                  <c:v>0.063049363</c:v>
                </c:pt>
                <c:pt idx="33">
                  <c:v>0.063049363</c:v>
                </c:pt>
                <c:pt idx="35">
                  <c:v>0.063049363</c:v>
                </c:pt>
                <c:pt idx="36">
                  <c:v>0.063049363</c:v>
                </c:pt>
                <c:pt idx="37">
                  <c:v>0.063049363</c:v>
                </c:pt>
                <c:pt idx="38">
                  <c:v>0.063049363</c:v>
                </c:pt>
                <c:pt idx="40">
                  <c:v>0.063049363</c:v>
                </c:pt>
                <c:pt idx="41">
                  <c:v>0.063049363</c:v>
                </c:pt>
                <c:pt idx="42">
                  <c:v>0.063049363</c:v>
                </c:pt>
                <c:pt idx="43">
                  <c:v>0.063049363</c:v>
                </c:pt>
                <c:pt idx="44">
                  <c:v>0.063049363</c:v>
                </c:pt>
                <c:pt idx="45">
                  <c:v>0.063049363</c:v>
                </c:pt>
                <c:pt idx="47">
                  <c:v>0.063049363</c:v>
                </c:pt>
                <c:pt idx="48">
                  <c:v>0.063049363</c:v>
                </c:pt>
                <c:pt idx="49">
                  <c:v>0.063049363</c:v>
                </c:pt>
                <c:pt idx="51">
                  <c:v>0.063049363</c:v>
                </c:pt>
                <c:pt idx="52">
                  <c:v>0.063049363</c:v>
                </c:pt>
                <c:pt idx="53">
                  <c:v>0.063049363</c:v>
                </c:pt>
                <c:pt idx="54">
                  <c:v>0.063049363</c:v>
                </c:pt>
                <c:pt idx="55">
                  <c:v>0.063049363</c:v>
                </c:pt>
                <c:pt idx="56">
                  <c:v>0.063049363</c:v>
                </c:pt>
                <c:pt idx="57">
                  <c:v>0.063049363</c:v>
                </c:pt>
                <c:pt idx="58">
                  <c:v>0.063049363</c:v>
                </c:pt>
                <c:pt idx="59">
                  <c:v>0.063049363</c:v>
                </c:pt>
                <c:pt idx="60">
                  <c:v>0.063049363</c:v>
                </c:pt>
                <c:pt idx="61">
                  <c:v>0.063049363</c:v>
                </c:pt>
              </c:numCache>
            </c:numRef>
          </c:val>
        </c:ser>
        <c:axId val="52554131"/>
        <c:axId val="3225132"/>
      </c:barChart>
      <c:catAx>
        <c:axId val="52554131"/>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3225132"/>
        <c:crosses val="autoZero"/>
        <c:auto val="1"/>
        <c:lblOffset val="100"/>
        <c:noMultiLvlLbl val="0"/>
      </c:catAx>
      <c:valAx>
        <c:axId val="3225132"/>
        <c:scaling>
          <c:orientation val="minMax"/>
          <c:max val="0.25"/>
        </c:scaling>
        <c:axPos val="t"/>
        <c:majorGridlines/>
        <c:delete val="0"/>
        <c:numFmt formatCode="0%" sourceLinked="0"/>
        <c:majorTickMark val="none"/>
        <c:minorTickMark val="none"/>
        <c:tickLblPos val="nextTo"/>
        <c:crossAx val="52554131"/>
        <c:crosses val="max"/>
        <c:crossBetween val="between"/>
        <c:dispUnits/>
        <c:majorUnit val="0.0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6885"/>
          <c:y val="0.06325"/>
          <c:w val="0.2825"/>
          <c:h val="0.07375"/>
        </c:manualLayout>
      </c:layout>
      <c:overlay val="0"/>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3925"/>
          <c:w val="0.983"/>
          <c:h val="0.75425"/>
        </c:manualLayout>
      </c:layout>
      <c:barChart>
        <c:barDir val="bar"/>
        <c:grouping val="clustered"/>
        <c:varyColors val="0"/>
        <c:ser>
          <c:idx val="0"/>
          <c:order val="0"/>
          <c:tx>
            <c:strRef>
              <c:f>'graph data'!$H$3</c:f>
              <c:strCache>
                <c:ptCount val="1"/>
                <c:pt idx="0">
                  <c:v>Mb Avg 1996/97-1999/2000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1996/97-1999/2000</c:name>
            <c:spPr>
              <a:ln w="25400">
                <a:solidFill>
                  <a:srgbClr val="C0C0C0"/>
                </a:solidFill>
                <a:prstDash val="sysDot"/>
              </a:ln>
            </c:spPr>
            <c:trendlineType val="linear"/>
            <c:forward val="0.5"/>
            <c:backward val="0.5"/>
            <c:dispEq val="0"/>
            <c:dispRSqr val="0"/>
          </c:trendline>
          <c:cat>
            <c:strRef>
              <c:f>'graph data'!$B$21:$B$38</c:f>
              <c:strCache>
                <c:ptCount val="18"/>
                <c:pt idx="0">
                  <c:v>Fort Garry (1,2,t)</c:v>
                </c:pt>
                <c:pt idx="1">
                  <c:v>Assiniboine South (1,2,t)</c:v>
                </c:pt>
                <c:pt idx="2">
                  <c:v>Transcona (1,2,t)</c:v>
                </c:pt>
                <c:pt idx="3">
                  <c:v>River Heights (1,2,t)</c:v>
                </c:pt>
                <c:pt idx="4">
                  <c:v>St. Boniface (t)</c:v>
                </c:pt>
                <c:pt idx="5">
                  <c:v>St. Vital (1,2,t)</c:v>
                </c:pt>
                <c:pt idx="6">
                  <c:v>Seven Oaks (2,t)</c:v>
                </c:pt>
                <c:pt idx="7">
                  <c:v>River East (1,2,t)</c:v>
                </c:pt>
                <c:pt idx="8">
                  <c:v>St. James - Assiniboia (1,2,t)</c:v>
                </c:pt>
                <c:pt idx="9">
                  <c:v>Inkster (2,t)</c:v>
                </c:pt>
                <c:pt idx="10">
                  <c:v>Point Douglas (t)</c:v>
                </c:pt>
                <c:pt idx="11">
                  <c:v>Downtown (1,t)</c:v>
                </c:pt>
                <c:pt idx="13">
                  <c:v>Wpg Most Healthy (1,2,t)</c:v>
                </c:pt>
                <c:pt idx="14">
                  <c:v>Wpg Average Health (1,2,t)</c:v>
                </c:pt>
                <c:pt idx="15">
                  <c:v>Wpg Least Healthy (t)</c:v>
                </c:pt>
                <c:pt idx="16">
                  <c:v>Winnipeg Overall (1,2,t)</c:v>
                </c:pt>
                <c:pt idx="17">
                  <c:v>Manitoba (t)</c:v>
                </c:pt>
              </c:strCache>
            </c:strRef>
          </c:cat>
          <c:val>
            <c:numRef>
              <c:f>'graph data'!$H$21:$H$38</c:f>
              <c:numCache>
                <c:ptCount val="18"/>
                <c:pt idx="0">
                  <c:v>0.0340907188</c:v>
                </c:pt>
                <c:pt idx="1">
                  <c:v>0.0340907188</c:v>
                </c:pt>
                <c:pt idx="2">
                  <c:v>0.0340907188</c:v>
                </c:pt>
                <c:pt idx="3">
                  <c:v>0.0340907188</c:v>
                </c:pt>
                <c:pt idx="4">
                  <c:v>0.0340907188</c:v>
                </c:pt>
                <c:pt idx="5">
                  <c:v>0.0340907188</c:v>
                </c:pt>
                <c:pt idx="6">
                  <c:v>0.0340907188</c:v>
                </c:pt>
                <c:pt idx="7">
                  <c:v>0.0340907188</c:v>
                </c:pt>
                <c:pt idx="8">
                  <c:v>0.0340907188</c:v>
                </c:pt>
                <c:pt idx="9">
                  <c:v>0.0340907188</c:v>
                </c:pt>
                <c:pt idx="10">
                  <c:v>0.0340907188</c:v>
                </c:pt>
                <c:pt idx="11">
                  <c:v>0.0340907188</c:v>
                </c:pt>
                <c:pt idx="13">
                  <c:v>0.0340907188</c:v>
                </c:pt>
                <c:pt idx="14">
                  <c:v>0.0340907188</c:v>
                </c:pt>
                <c:pt idx="15">
                  <c:v>0.0340907188</c:v>
                </c:pt>
                <c:pt idx="16">
                  <c:v>0.0340907188</c:v>
                </c:pt>
                <c:pt idx="17">
                  <c:v>0.0340907188</c:v>
                </c:pt>
              </c:numCache>
            </c:numRef>
          </c:val>
        </c:ser>
        <c:ser>
          <c:idx val="1"/>
          <c:order val="1"/>
          <c:tx>
            <c:strRef>
              <c:f>'graph data'!$I$3</c:f>
              <c:strCache>
                <c:ptCount val="1"/>
                <c:pt idx="0">
                  <c:v>1996/97-1999/2000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(1,2,t)</c:v>
                </c:pt>
                <c:pt idx="1">
                  <c:v>Assiniboine South (1,2,t)</c:v>
                </c:pt>
                <c:pt idx="2">
                  <c:v>Transcona (1,2,t)</c:v>
                </c:pt>
                <c:pt idx="3">
                  <c:v>River Heights (1,2,t)</c:v>
                </c:pt>
                <c:pt idx="4">
                  <c:v>St. Boniface (t)</c:v>
                </c:pt>
                <c:pt idx="5">
                  <c:v>St. Vital (1,2,t)</c:v>
                </c:pt>
                <c:pt idx="6">
                  <c:v>Seven Oaks (2,t)</c:v>
                </c:pt>
                <c:pt idx="7">
                  <c:v>River East (1,2,t)</c:v>
                </c:pt>
                <c:pt idx="8">
                  <c:v>St. James - Assiniboia (1,2,t)</c:v>
                </c:pt>
                <c:pt idx="9">
                  <c:v>Inkster (2,t)</c:v>
                </c:pt>
                <c:pt idx="10">
                  <c:v>Point Douglas (t)</c:v>
                </c:pt>
                <c:pt idx="11">
                  <c:v>Downtown (1,t)</c:v>
                </c:pt>
                <c:pt idx="13">
                  <c:v>Wpg Most Healthy (1,2,t)</c:v>
                </c:pt>
                <c:pt idx="14">
                  <c:v>Wpg Average Health (1,2,t)</c:v>
                </c:pt>
                <c:pt idx="15">
                  <c:v>Wpg Least Healthy (t)</c:v>
                </c:pt>
                <c:pt idx="16">
                  <c:v>Winnipeg Overall (1,2,t)</c:v>
                </c:pt>
                <c:pt idx="17">
                  <c:v>Manitoba (t)</c:v>
                </c:pt>
              </c:strCache>
            </c:strRef>
          </c:cat>
          <c:val>
            <c:numRef>
              <c:f>'graph data'!$I$21:$I$38</c:f>
              <c:numCache>
                <c:ptCount val="18"/>
                <c:pt idx="0">
                  <c:v>0.0251431445</c:v>
                </c:pt>
                <c:pt idx="1">
                  <c:v>0.0252589332</c:v>
                </c:pt>
                <c:pt idx="2">
                  <c:v>0.0262748198</c:v>
                </c:pt>
                <c:pt idx="3">
                  <c:v>0.0275132731</c:v>
                </c:pt>
                <c:pt idx="4">
                  <c:v>0.0343647273</c:v>
                </c:pt>
                <c:pt idx="5">
                  <c:v>0.0289592745</c:v>
                </c:pt>
                <c:pt idx="6">
                  <c:v>0.0316804539</c:v>
                </c:pt>
                <c:pt idx="7">
                  <c:v>0.0289351258</c:v>
                </c:pt>
                <c:pt idx="8">
                  <c:v>0.027298166</c:v>
                </c:pt>
                <c:pt idx="9">
                  <c:v>0.0296142405</c:v>
                </c:pt>
                <c:pt idx="10">
                  <c:v>0.0313311938</c:v>
                </c:pt>
                <c:pt idx="11">
                  <c:v>0.0305446872</c:v>
                </c:pt>
                <c:pt idx="13">
                  <c:v>0.0269438853</c:v>
                </c:pt>
                <c:pt idx="14">
                  <c:v>0.0288427751</c:v>
                </c:pt>
                <c:pt idx="15">
                  <c:v>0.0336570755</c:v>
                </c:pt>
                <c:pt idx="16">
                  <c:v>0.029032412</c:v>
                </c:pt>
                <c:pt idx="17">
                  <c:v>0.0340907188</c:v>
                </c:pt>
              </c:numCache>
            </c:numRef>
          </c:val>
        </c:ser>
        <c:ser>
          <c:idx val="2"/>
          <c:order val="2"/>
          <c:tx>
            <c:strRef>
              <c:f>'graph data'!$J$3</c:f>
              <c:strCache>
                <c:ptCount val="1"/>
                <c:pt idx="0">
                  <c:v>2000/01-2003/04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data'!$B$21:$B$38</c:f>
              <c:strCache>
                <c:ptCount val="18"/>
                <c:pt idx="0">
                  <c:v>Fort Garry (1,2,t)</c:v>
                </c:pt>
                <c:pt idx="1">
                  <c:v>Assiniboine South (1,2,t)</c:v>
                </c:pt>
                <c:pt idx="2">
                  <c:v>Transcona (1,2,t)</c:v>
                </c:pt>
                <c:pt idx="3">
                  <c:v>River Heights (1,2,t)</c:v>
                </c:pt>
                <c:pt idx="4">
                  <c:v>St. Boniface (t)</c:v>
                </c:pt>
                <c:pt idx="5">
                  <c:v>St. Vital (1,2,t)</c:v>
                </c:pt>
                <c:pt idx="6">
                  <c:v>Seven Oaks (2,t)</c:v>
                </c:pt>
                <c:pt idx="7">
                  <c:v>River East (1,2,t)</c:v>
                </c:pt>
                <c:pt idx="8">
                  <c:v>St. James - Assiniboia (1,2,t)</c:v>
                </c:pt>
                <c:pt idx="9">
                  <c:v>Inkster (2,t)</c:v>
                </c:pt>
                <c:pt idx="10">
                  <c:v>Point Douglas (t)</c:v>
                </c:pt>
                <c:pt idx="11">
                  <c:v>Downtown (1,t)</c:v>
                </c:pt>
                <c:pt idx="13">
                  <c:v>Wpg Most Healthy (1,2,t)</c:v>
                </c:pt>
                <c:pt idx="14">
                  <c:v>Wpg Average Health (1,2,t)</c:v>
                </c:pt>
                <c:pt idx="15">
                  <c:v>Wpg Least Healthy (t)</c:v>
                </c:pt>
                <c:pt idx="16">
                  <c:v>Winnipeg Overall (1,2,t)</c:v>
                </c:pt>
                <c:pt idx="17">
                  <c:v>Manitoba (t)</c:v>
                </c:pt>
              </c:strCache>
            </c:strRef>
          </c:cat>
          <c:val>
            <c:numRef>
              <c:f>'graph data'!$J$21:$J$38</c:f>
              <c:numCache>
                <c:ptCount val="18"/>
                <c:pt idx="0">
                  <c:v>0.0442995027</c:v>
                </c:pt>
                <c:pt idx="1">
                  <c:v>0.0461877273</c:v>
                </c:pt>
                <c:pt idx="2">
                  <c:v>0.0417767759</c:v>
                </c:pt>
                <c:pt idx="3">
                  <c:v>0.0487676491</c:v>
                </c:pt>
                <c:pt idx="4">
                  <c:v>0.0589828628</c:v>
                </c:pt>
                <c:pt idx="5">
                  <c:v>0.0499516189</c:v>
                </c:pt>
                <c:pt idx="6">
                  <c:v>0.0507587911</c:v>
                </c:pt>
                <c:pt idx="7">
                  <c:v>0.0440284653</c:v>
                </c:pt>
                <c:pt idx="8">
                  <c:v>0.0445355127</c:v>
                </c:pt>
                <c:pt idx="9">
                  <c:v>0.0462708766</c:v>
                </c:pt>
                <c:pt idx="10">
                  <c:v>0.0577215015</c:v>
                </c:pt>
                <c:pt idx="11">
                  <c:v>0.0599249062</c:v>
                </c:pt>
                <c:pt idx="13">
                  <c:v>0.0441335847</c:v>
                </c:pt>
                <c:pt idx="14">
                  <c:v>0.0496890699</c:v>
                </c:pt>
                <c:pt idx="15">
                  <c:v>0.0602799617</c:v>
                </c:pt>
                <c:pt idx="16">
                  <c:v>0.0489769074</c:v>
                </c:pt>
                <c:pt idx="17">
                  <c:v>0.063049363</c:v>
                </c:pt>
              </c:numCache>
            </c:numRef>
          </c:val>
        </c:ser>
        <c:ser>
          <c:idx val="3"/>
          <c:order val="3"/>
          <c:tx>
            <c:strRef>
              <c:f>'graph data'!$K$3</c:f>
              <c:strCache>
                <c:ptCount val="1"/>
                <c:pt idx="0">
                  <c:v>Mb Avg 2000/01-2003/04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2000/01-2003/04</c:name>
            <c:spPr>
              <a:ln w="25400">
                <a:solidFill>
                  <a:srgbClr val="000000"/>
                </a:solidFill>
                <a:prstDash val="sysDot"/>
              </a:ln>
            </c:spPr>
            <c:trendlineType val="linear"/>
            <c:forward val="0.5"/>
            <c:backward val="0.5"/>
            <c:dispEq val="0"/>
            <c:dispRSqr val="0"/>
          </c:trendline>
          <c:cat>
            <c:strRef>
              <c:f>'graph data'!$B$21:$B$38</c:f>
              <c:strCache>
                <c:ptCount val="18"/>
                <c:pt idx="0">
                  <c:v>Fort Garry (1,2,t)</c:v>
                </c:pt>
                <c:pt idx="1">
                  <c:v>Assiniboine South (1,2,t)</c:v>
                </c:pt>
                <c:pt idx="2">
                  <c:v>Transcona (1,2,t)</c:v>
                </c:pt>
                <c:pt idx="3">
                  <c:v>River Heights (1,2,t)</c:v>
                </c:pt>
                <c:pt idx="4">
                  <c:v>St. Boniface (t)</c:v>
                </c:pt>
                <c:pt idx="5">
                  <c:v>St. Vital (1,2,t)</c:v>
                </c:pt>
                <c:pt idx="6">
                  <c:v>Seven Oaks (2,t)</c:v>
                </c:pt>
                <c:pt idx="7">
                  <c:v>River East (1,2,t)</c:v>
                </c:pt>
                <c:pt idx="8">
                  <c:v>St. James - Assiniboia (1,2,t)</c:v>
                </c:pt>
                <c:pt idx="9">
                  <c:v>Inkster (2,t)</c:v>
                </c:pt>
                <c:pt idx="10">
                  <c:v>Point Douglas (t)</c:v>
                </c:pt>
                <c:pt idx="11">
                  <c:v>Downtown (1,t)</c:v>
                </c:pt>
                <c:pt idx="13">
                  <c:v>Wpg Most Healthy (1,2,t)</c:v>
                </c:pt>
                <c:pt idx="14">
                  <c:v>Wpg Average Health (1,2,t)</c:v>
                </c:pt>
                <c:pt idx="15">
                  <c:v>Wpg Least Healthy (t)</c:v>
                </c:pt>
                <c:pt idx="16">
                  <c:v>Winnipeg Overall (1,2,t)</c:v>
                </c:pt>
                <c:pt idx="17">
                  <c:v>Manitoba (t)</c:v>
                </c:pt>
              </c:strCache>
            </c:strRef>
          </c:cat>
          <c:val>
            <c:numRef>
              <c:f>'graph data'!$K$21:$K$38</c:f>
              <c:numCache>
                <c:ptCount val="18"/>
                <c:pt idx="0">
                  <c:v>0.063049363</c:v>
                </c:pt>
                <c:pt idx="1">
                  <c:v>0.063049363</c:v>
                </c:pt>
                <c:pt idx="2">
                  <c:v>0.063049363</c:v>
                </c:pt>
                <c:pt idx="3">
                  <c:v>0.063049363</c:v>
                </c:pt>
                <c:pt idx="4">
                  <c:v>0.063049363</c:v>
                </c:pt>
                <c:pt idx="5">
                  <c:v>0.063049363</c:v>
                </c:pt>
                <c:pt idx="6">
                  <c:v>0.063049363</c:v>
                </c:pt>
                <c:pt idx="7">
                  <c:v>0.063049363</c:v>
                </c:pt>
                <c:pt idx="8">
                  <c:v>0.063049363</c:v>
                </c:pt>
                <c:pt idx="9">
                  <c:v>0.063049363</c:v>
                </c:pt>
                <c:pt idx="10">
                  <c:v>0.063049363</c:v>
                </c:pt>
                <c:pt idx="11">
                  <c:v>0.063049363</c:v>
                </c:pt>
                <c:pt idx="13">
                  <c:v>0.063049363</c:v>
                </c:pt>
                <c:pt idx="14">
                  <c:v>0.063049363</c:v>
                </c:pt>
                <c:pt idx="15">
                  <c:v>0.063049363</c:v>
                </c:pt>
                <c:pt idx="16">
                  <c:v>0.063049363</c:v>
                </c:pt>
                <c:pt idx="17">
                  <c:v>0.063049363</c:v>
                </c:pt>
              </c:numCache>
            </c:numRef>
          </c:val>
        </c:ser>
        <c:axId val="29026189"/>
        <c:axId val="59909110"/>
      </c:barChart>
      <c:catAx>
        <c:axId val="29026189"/>
        <c:scaling>
          <c:orientation val="maxMin"/>
        </c:scaling>
        <c:axPos val="l"/>
        <c:delete val="0"/>
        <c:numFmt formatCode="General" sourceLinked="1"/>
        <c:majorTickMark val="none"/>
        <c:minorTickMark val="none"/>
        <c:tickLblPos val="nextTo"/>
        <c:crossAx val="59909110"/>
        <c:crosses val="autoZero"/>
        <c:auto val="1"/>
        <c:lblOffset val="100"/>
        <c:noMultiLvlLbl val="0"/>
      </c:catAx>
      <c:valAx>
        <c:axId val="59909110"/>
        <c:scaling>
          <c:orientation val="minMax"/>
          <c:max val="0.25"/>
        </c:scaling>
        <c:axPos val="t"/>
        <c:majorGridlines/>
        <c:delete val="0"/>
        <c:numFmt formatCode="0%" sourceLinked="0"/>
        <c:majorTickMark val="none"/>
        <c:minorTickMark val="none"/>
        <c:tickLblPos val="nextTo"/>
        <c:crossAx val="29026189"/>
        <c:crosses val="max"/>
        <c:crossBetween val="between"/>
        <c:dispUnits/>
        <c:majorUnit val="0.0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65525"/>
          <c:y val="0.14325"/>
          <c:w val="0.32775"/>
          <c:h val="0.134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9375"/>
          <c:w val="0.983"/>
          <c:h val="0.88375"/>
        </c:manualLayout>
      </c:layout>
      <c:barChart>
        <c:barDir val="bar"/>
        <c:grouping val="clustered"/>
        <c:varyColors val="0"/>
        <c:ser>
          <c:idx val="0"/>
          <c:order val="0"/>
          <c:tx>
            <c:strRef>
              <c:f>'graph data'!$H$3</c:f>
              <c:strCache>
                <c:ptCount val="1"/>
                <c:pt idx="0">
                  <c:v>Mb Avg 1996/97-1999/2000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1996/97-1999/2000</c:name>
            <c:spPr>
              <a:ln w="25400">
                <a:solidFill>
                  <a:srgbClr val="C0C0C0"/>
                </a:solidFill>
                <a:prstDash val="sysDot"/>
              </a:ln>
            </c:spPr>
            <c:trendlineType val="linear"/>
            <c:forward val="0.5"/>
            <c:backward val="0.5"/>
            <c:dispEq val="0"/>
            <c:dispRSqr val="0"/>
          </c:trendline>
          <c:cat>
            <c:strRef>
              <c:f>'graph data'!$B$103:$B$138</c:f>
              <c:strCache>
                <c:ptCount val="36"/>
                <c:pt idx="0">
                  <c:v>Fort Garry S (1,2,t)</c:v>
                </c:pt>
                <c:pt idx="1">
                  <c:v>Fort Garry N (1,2,t)</c:v>
                </c:pt>
                <c:pt idx="3">
                  <c:v>Assiniboine South (1,2,t)</c:v>
                </c:pt>
                <c:pt idx="5">
                  <c:v>Transcona (1,2,t)</c:v>
                </c:pt>
                <c:pt idx="7">
                  <c:v>River Heights W (1,2,t)</c:v>
                </c:pt>
                <c:pt idx="8">
                  <c:v>River Heights E (1,t)</c:v>
                </c:pt>
                <c:pt idx="10">
                  <c:v>St. Boniface E (1,2,t)</c:v>
                </c:pt>
                <c:pt idx="11">
                  <c:v>St. Boniface W (1,2,t)</c:v>
                </c:pt>
                <c:pt idx="13">
                  <c:v>St. Vital South (2,t)</c:v>
                </c:pt>
                <c:pt idx="14">
                  <c:v>St. Vital North (1,2,t)</c:v>
                </c:pt>
                <c:pt idx="16">
                  <c:v>Seven Oaks W (2,t)</c:v>
                </c:pt>
                <c:pt idx="17">
                  <c:v>Seven Oaks E (2,t)</c:v>
                </c:pt>
                <c:pt idx="18">
                  <c:v>Seven Oaks N</c:v>
                </c:pt>
                <c:pt idx="20">
                  <c:v>River East N (1,2)</c:v>
                </c:pt>
                <c:pt idx="21">
                  <c:v>River East E (2)</c:v>
                </c:pt>
                <c:pt idx="22">
                  <c:v>River East W (1,2,t)</c:v>
                </c:pt>
                <c:pt idx="23">
                  <c:v>River East S (2,t)</c:v>
                </c:pt>
                <c:pt idx="25">
                  <c:v>St. James - Assiniboia W (1,2,t)</c:v>
                </c:pt>
                <c:pt idx="26">
                  <c:v>St. James - Assiniboia E (2,t)</c:v>
                </c:pt>
                <c:pt idx="28">
                  <c:v>Inkster West (1,2)</c:v>
                </c:pt>
                <c:pt idx="29">
                  <c:v>Inkster East (t)</c:v>
                </c:pt>
                <c:pt idx="31">
                  <c:v>Point Douglas N (1,2,t)</c:v>
                </c:pt>
                <c:pt idx="32">
                  <c:v>Point Douglas S (t)</c:v>
                </c:pt>
                <c:pt idx="34">
                  <c:v>Downtown W (1,2,t)</c:v>
                </c:pt>
                <c:pt idx="35">
                  <c:v>Downtown E (t)</c:v>
                </c:pt>
              </c:strCache>
            </c:strRef>
          </c:cat>
          <c:val>
            <c:numRef>
              <c:f>'graph data'!$H$103:$H$138</c:f>
              <c:numCache>
                <c:ptCount val="36"/>
                <c:pt idx="0">
                  <c:v>0.0340907188</c:v>
                </c:pt>
                <c:pt idx="1">
                  <c:v>0.0340907188</c:v>
                </c:pt>
                <c:pt idx="3">
                  <c:v>0.0340907188</c:v>
                </c:pt>
                <c:pt idx="5">
                  <c:v>0.0340907188</c:v>
                </c:pt>
                <c:pt idx="7">
                  <c:v>0.0340907188</c:v>
                </c:pt>
                <c:pt idx="8">
                  <c:v>0.0340907188</c:v>
                </c:pt>
                <c:pt idx="10">
                  <c:v>0.0340907188</c:v>
                </c:pt>
                <c:pt idx="11">
                  <c:v>0.0340907188</c:v>
                </c:pt>
                <c:pt idx="13">
                  <c:v>0.0340907188</c:v>
                </c:pt>
                <c:pt idx="14">
                  <c:v>0.0340907188</c:v>
                </c:pt>
                <c:pt idx="16">
                  <c:v>0.0340907188</c:v>
                </c:pt>
                <c:pt idx="17">
                  <c:v>0.0340907188</c:v>
                </c:pt>
                <c:pt idx="18">
                  <c:v>0.0340907188</c:v>
                </c:pt>
                <c:pt idx="20">
                  <c:v>0.0340907188</c:v>
                </c:pt>
                <c:pt idx="21">
                  <c:v>0.0340907188</c:v>
                </c:pt>
                <c:pt idx="22">
                  <c:v>0.0340907188</c:v>
                </c:pt>
                <c:pt idx="23">
                  <c:v>0.0340907188</c:v>
                </c:pt>
                <c:pt idx="25">
                  <c:v>0.0340907188</c:v>
                </c:pt>
                <c:pt idx="26">
                  <c:v>0.0340907188</c:v>
                </c:pt>
                <c:pt idx="28">
                  <c:v>0.0340907188</c:v>
                </c:pt>
                <c:pt idx="29">
                  <c:v>0.0340907188</c:v>
                </c:pt>
                <c:pt idx="31">
                  <c:v>0.0340907188</c:v>
                </c:pt>
                <c:pt idx="32">
                  <c:v>0.0340907188</c:v>
                </c:pt>
                <c:pt idx="34">
                  <c:v>0.0340907188</c:v>
                </c:pt>
                <c:pt idx="35">
                  <c:v>0.0340907188</c:v>
                </c:pt>
              </c:numCache>
            </c:numRef>
          </c:val>
        </c:ser>
        <c:ser>
          <c:idx val="1"/>
          <c:order val="1"/>
          <c:tx>
            <c:strRef>
              <c:f>'graph data'!$I$3</c:f>
              <c:strCache>
                <c:ptCount val="1"/>
                <c:pt idx="0">
                  <c:v>1996/97-1999/2000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(1,2,t)</c:v>
                </c:pt>
                <c:pt idx="1">
                  <c:v>Fort Garry N (1,2,t)</c:v>
                </c:pt>
                <c:pt idx="3">
                  <c:v>Assiniboine South (1,2,t)</c:v>
                </c:pt>
                <c:pt idx="5">
                  <c:v>Transcona (1,2,t)</c:v>
                </c:pt>
                <c:pt idx="7">
                  <c:v>River Heights W (1,2,t)</c:v>
                </c:pt>
                <c:pt idx="8">
                  <c:v>River Heights E (1,t)</c:v>
                </c:pt>
                <c:pt idx="10">
                  <c:v>St. Boniface E (1,2,t)</c:v>
                </c:pt>
                <c:pt idx="11">
                  <c:v>St. Boniface W (1,2,t)</c:v>
                </c:pt>
                <c:pt idx="13">
                  <c:v>St. Vital South (2,t)</c:v>
                </c:pt>
                <c:pt idx="14">
                  <c:v>St. Vital North (1,2,t)</c:v>
                </c:pt>
                <c:pt idx="16">
                  <c:v>Seven Oaks W (2,t)</c:v>
                </c:pt>
                <c:pt idx="17">
                  <c:v>Seven Oaks E (2,t)</c:v>
                </c:pt>
                <c:pt idx="18">
                  <c:v>Seven Oaks N</c:v>
                </c:pt>
                <c:pt idx="20">
                  <c:v>River East N (1,2)</c:v>
                </c:pt>
                <c:pt idx="21">
                  <c:v>River East E (2)</c:v>
                </c:pt>
                <c:pt idx="22">
                  <c:v>River East W (1,2,t)</c:v>
                </c:pt>
                <c:pt idx="23">
                  <c:v>River East S (2,t)</c:v>
                </c:pt>
                <c:pt idx="25">
                  <c:v>St. James - Assiniboia W (1,2,t)</c:v>
                </c:pt>
                <c:pt idx="26">
                  <c:v>St. James - Assiniboia E (2,t)</c:v>
                </c:pt>
                <c:pt idx="28">
                  <c:v>Inkster West (1,2)</c:v>
                </c:pt>
                <c:pt idx="29">
                  <c:v>Inkster East (t)</c:v>
                </c:pt>
                <c:pt idx="31">
                  <c:v>Point Douglas N (1,2,t)</c:v>
                </c:pt>
                <c:pt idx="32">
                  <c:v>Point Douglas S (t)</c:v>
                </c:pt>
                <c:pt idx="34">
                  <c:v>Downtown W (1,2,t)</c:v>
                </c:pt>
                <c:pt idx="35">
                  <c:v>Downtown E (t)</c:v>
                </c:pt>
              </c:strCache>
            </c:strRef>
          </c:cat>
          <c:val>
            <c:numRef>
              <c:f>'graph data'!$I$103:$I$138</c:f>
              <c:numCache>
                <c:ptCount val="36"/>
                <c:pt idx="0">
                  <c:v>0.0233180508</c:v>
                </c:pt>
                <c:pt idx="1">
                  <c:v>0.0258108538</c:v>
                </c:pt>
                <c:pt idx="3">
                  <c:v>0.0247915879</c:v>
                </c:pt>
                <c:pt idx="5">
                  <c:v>0.0256599569</c:v>
                </c:pt>
                <c:pt idx="7">
                  <c:v>0.0266949913</c:v>
                </c:pt>
                <c:pt idx="8">
                  <c:v>0.027697282</c:v>
                </c:pt>
                <c:pt idx="10">
                  <c:v>0.0242950557</c:v>
                </c:pt>
                <c:pt idx="11">
                  <c:v>0.0416079302</c:v>
                </c:pt>
                <c:pt idx="13">
                  <c:v>0.0297435489</c:v>
                </c:pt>
                <c:pt idx="14">
                  <c:v>0.0274544373</c:v>
                </c:pt>
                <c:pt idx="16">
                  <c:v>0.0327382606</c:v>
                </c:pt>
                <c:pt idx="17">
                  <c:v>0.0288442339</c:v>
                </c:pt>
                <c:pt idx="18">
                  <c:v>0.0407478901</c:v>
                </c:pt>
                <c:pt idx="20">
                  <c:v>0.0132026918</c:v>
                </c:pt>
                <c:pt idx="21">
                  <c:v>0.0369680074</c:v>
                </c:pt>
                <c:pt idx="22">
                  <c:v>0.0257029838</c:v>
                </c:pt>
                <c:pt idx="23">
                  <c:v>0.0300121923</c:v>
                </c:pt>
                <c:pt idx="25">
                  <c:v>0.023481422</c:v>
                </c:pt>
                <c:pt idx="26">
                  <c:v>0.029207119</c:v>
                </c:pt>
                <c:pt idx="28">
                  <c:v>0.021100104</c:v>
                </c:pt>
                <c:pt idx="29">
                  <c:v>0.0324482572</c:v>
                </c:pt>
                <c:pt idx="31">
                  <c:v>0.024250345</c:v>
                </c:pt>
                <c:pt idx="32">
                  <c:v>0.039439876</c:v>
                </c:pt>
                <c:pt idx="34">
                  <c:v>0.0249390873</c:v>
                </c:pt>
                <c:pt idx="35">
                  <c:v>0.0337135333</c:v>
                </c:pt>
              </c:numCache>
            </c:numRef>
          </c:val>
        </c:ser>
        <c:ser>
          <c:idx val="2"/>
          <c:order val="2"/>
          <c:tx>
            <c:strRef>
              <c:f>'graph data'!$J$3</c:f>
              <c:strCache>
                <c:ptCount val="1"/>
                <c:pt idx="0">
                  <c:v>2000/01-2003/04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data'!$B$103:$B$138</c:f>
              <c:strCache>
                <c:ptCount val="36"/>
                <c:pt idx="0">
                  <c:v>Fort Garry S (1,2,t)</c:v>
                </c:pt>
                <c:pt idx="1">
                  <c:v>Fort Garry N (1,2,t)</c:v>
                </c:pt>
                <c:pt idx="3">
                  <c:v>Assiniboine South (1,2,t)</c:v>
                </c:pt>
                <c:pt idx="5">
                  <c:v>Transcona (1,2,t)</c:v>
                </c:pt>
                <c:pt idx="7">
                  <c:v>River Heights W (1,2,t)</c:v>
                </c:pt>
                <c:pt idx="8">
                  <c:v>River Heights E (1,t)</c:v>
                </c:pt>
                <c:pt idx="10">
                  <c:v>St. Boniface E (1,2,t)</c:v>
                </c:pt>
                <c:pt idx="11">
                  <c:v>St. Boniface W (1,2,t)</c:v>
                </c:pt>
                <c:pt idx="13">
                  <c:v>St. Vital South (2,t)</c:v>
                </c:pt>
                <c:pt idx="14">
                  <c:v>St. Vital North (1,2,t)</c:v>
                </c:pt>
                <c:pt idx="16">
                  <c:v>Seven Oaks W (2,t)</c:v>
                </c:pt>
                <c:pt idx="17">
                  <c:v>Seven Oaks E (2,t)</c:v>
                </c:pt>
                <c:pt idx="18">
                  <c:v>Seven Oaks N</c:v>
                </c:pt>
                <c:pt idx="20">
                  <c:v>River East N (1,2)</c:v>
                </c:pt>
                <c:pt idx="21">
                  <c:v>River East E (2)</c:v>
                </c:pt>
                <c:pt idx="22">
                  <c:v>River East W (1,2,t)</c:v>
                </c:pt>
                <c:pt idx="23">
                  <c:v>River East S (2,t)</c:v>
                </c:pt>
                <c:pt idx="25">
                  <c:v>St. James - Assiniboia W (1,2,t)</c:v>
                </c:pt>
                <c:pt idx="26">
                  <c:v>St. James - Assiniboia E (2,t)</c:v>
                </c:pt>
                <c:pt idx="28">
                  <c:v>Inkster West (1,2)</c:v>
                </c:pt>
                <c:pt idx="29">
                  <c:v>Inkster East (t)</c:v>
                </c:pt>
                <c:pt idx="31">
                  <c:v>Point Douglas N (1,2,t)</c:v>
                </c:pt>
                <c:pt idx="32">
                  <c:v>Point Douglas S (t)</c:v>
                </c:pt>
                <c:pt idx="34">
                  <c:v>Downtown W (1,2,t)</c:v>
                </c:pt>
                <c:pt idx="35">
                  <c:v>Downtown E (t)</c:v>
                </c:pt>
              </c:strCache>
            </c:strRef>
          </c:cat>
          <c:val>
            <c:numRef>
              <c:f>'graph data'!$J$103:$J$138</c:f>
              <c:numCache>
                <c:ptCount val="36"/>
                <c:pt idx="0">
                  <c:v>0.0411549675</c:v>
                </c:pt>
                <c:pt idx="1">
                  <c:v>0.048055538</c:v>
                </c:pt>
                <c:pt idx="3">
                  <c:v>0.0464836901</c:v>
                </c:pt>
                <c:pt idx="5">
                  <c:v>0.042004614</c:v>
                </c:pt>
                <c:pt idx="7">
                  <c:v>0.0464845671</c:v>
                </c:pt>
                <c:pt idx="8">
                  <c:v>0.053185144</c:v>
                </c:pt>
                <c:pt idx="10">
                  <c:v>0.0429092078</c:v>
                </c:pt>
                <c:pt idx="11">
                  <c:v>0.0781067614</c:v>
                </c:pt>
                <c:pt idx="13">
                  <c:v>0.0487419332</c:v>
                </c:pt>
                <c:pt idx="14">
                  <c:v>0.0522111462</c:v>
                </c:pt>
                <c:pt idx="16">
                  <c:v>0.0517381766</c:v>
                </c:pt>
                <c:pt idx="17">
                  <c:v>0.0493987987</c:v>
                </c:pt>
                <c:pt idx="18">
                  <c:v>0.0609900814</c:v>
                </c:pt>
                <c:pt idx="20">
                  <c:v>0.0250814469</c:v>
                </c:pt>
                <c:pt idx="21">
                  <c:v>0.0451200461</c:v>
                </c:pt>
                <c:pt idx="22">
                  <c:v>0.0441405925</c:v>
                </c:pt>
                <c:pt idx="23">
                  <c:v>0.0495123919</c:v>
                </c:pt>
                <c:pt idx="25">
                  <c:v>0.0414893843</c:v>
                </c:pt>
                <c:pt idx="26">
                  <c:v>0.0473186622</c:v>
                </c:pt>
                <c:pt idx="28">
                  <c:v>0.031078117</c:v>
                </c:pt>
                <c:pt idx="29">
                  <c:v>0.0547116997</c:v>
                </c:pt>
                <c:pt idx="31">
                  <c:v>0.049524595</c:v>
                </c:pt>
                <c:pt idx="32">
                  <c:v>0.0738880688</c:v>
                </c:pt>
                <c:pt idx="34">
                  <c:v>0.0497451773</c:v>
                </c:pt>
                <c:pt idx="35">
                  <c:v>0.0694760162</c:v>
                </c:pt>
              </c:numCache>
            </c:numRef>
          </c:val>
        </c:ser>
        <c:ser>
          <c:idx val="3"/>
          <c:order val="3"/>
          <c:tx>
            <c:strRef>
              <c:f>'graph data'!$K$3</c:f>
              <c:strCache>
                <c:ptCount val="1"/>
                <c:pt idx="0">
                  <c:v>Mb Avg 2000/01-2003/04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2000/01-2003/04</c:name>
            <c:spPr>
              <a:ln w="25400">
                <a:solidFill>
                  <a:srgbClr val="000000"/>
                </a:solidFill>
                <a:prstDash val="sysDot"/>
              </a:ln>
            </c:spPr>
            <c:trendlineType val="linear"/>
            <c:forward val="0.5"/>
            <c:backward val="0.5"/>
            <c:dispEq val="0"/>
            <c:dispRSqr val="0"/>
          </c:trendline>
          <c:cat>
            <c:strRef>
              <c:f>'graph data'!$B$103:$B$138</c:f>
              <c:strCache>
                <c:ptCount val="36"/>
                <c:pt idx="0">
                  <c:v>Fort Garry S (1,2,t)</c:v>
                </c:pt>
                <c:pt idx="1">
                  <c:v>Fort Garry N (1,2,t)</c:v>
                </c:pt>
                <c:pt idx="3">
                  <c:v>Assiniboine South (1,2,t)</c:v>
                </c:pt>
                <c:pt idx="5">
                  <c:v>Transcona (1,2,t)</c:v>
                </c:pt>
                <c:pt idx="7">
                  <c:v>River Heights W (1,2,t)</c:v>
                </c:pt>
                <c:pt idx="8">
                  <c:v>River Heights E (1,t)</c:v>
                </c:pt>
                <c:pt idx="10">
                  <c:v>St. Boniface E (1,2,t)</c:v>
                </c:pt>
                <c:pt idx="11">
                  <c:v>St. Boniface W (1,2,t)</c:v>
                </c:pt>
                <c:pt idx="13">
                  <c:v>St. Vital South (2,t)</c:v>
                </c:pt>
                <c:pt idx="14">
                  <c:v>St. Vital North (1,2,t)</c:v>
                </c:pt>
                <c:pt idx="16">
                  <c:v>Seven Oaks W (2,t)</c:v>
                </c:pt>
                <c:pt idx="17">
                  <c:v>Seven Oaks E (2,t)</c:v>
                </c:pt>
                <c:pt idx="18">
                  <c:v>Seven Oaks N</c:v>
                </c:pt>
                <c:pt idx="20">
                  <c:v>River East N (1,2)</c:v>
                </c:pt>
                <c:pt idx="21">
                  <c:v>River East E (2)</c:v>
                </c:pt>
                <c:pt idx="22">
                  <c:v>River East W (1,2,t)</c:v>
                </c:pt>
                <c:pt idx="23">
                  <c:v>River East S (2,t)</c:v>
                </c:pt>
                <c:pt idx="25">
                  <c:v>St. James - Assiniboia W (1,2,t)</c:v>
                </c:pt>
                <c:pt idx="26">
                  <c:v>St. James - Assiniboia E (2,t)</c:v>
                </c:pt>
                <c:pt idx="28">
                  <c:v>Inkster West (1,2)</c:v>
                </c:pt>
                <c:pt idx="29">
                  <c:v>Inkster East (t)</c:v>
                </c:pt>
                <c:pt idx="31">
                  <c:v>Point Douglas N (1,2,t)</c:v>
                </c:pt>
                <c:pt idx="32">
                  <c:v>Point Douglas S (t)</c:v>
                </c:pt>
                <c:pt idx="34">
                  <c:v>Downtown W (1,2,t)</c:v>
                </c:pt>
                <c:pt idx="35">
                  <c:v>Downtown E (t)</c:v>
                </c:pt>
              </c:strCache>
            </c:strRef>
          </c:cat>
          <c:val>
            <c:numRef>
              <c:f>'graph data'!$K$103:$K$138</c:f>
              <c:numCache>
                <c:ptCount val="36"/>
                <c:pt idx="0">
                  <c:v>0.063049363</c:v>
                </c:pt>
                <c:pt idx="1">
                  <c:v>0.063049363</c:v>
                </c:pt>
                <c:pt idx="3">
                  <c:v>0.063049363</c:v>
                </c:pt>
                <c:pt idx="5">
                  <c:v>0.063049363</c:v>
                </c:pt>
                <c:pt idx="7">
                  <c:v>0.063049363</c:v>
                </c:pt>
                <c:pt idx="8">
                  <c:v>0.063049363</c:v>
                </c:pt>
                <c:pt idx="10">
                  <c:v>0.063049363</c:v>
                </c:pt>
                <c:pt idx="11">
                  <c:v>0.063049363</c:v>
                </c:pt>
                <c:pt idx="13">
                  <c:v>0.063049363</c:v>
                </c:pt>
                <c:pt idx="14">
                  <c:v>0.063049363</c:v>
                </c:pt>
                <c:pt idx="16">
                  <c:v>0.063049363</c:v>
                </c:pt>
                <c:pt idx="17">
                  <c:v>0.063049363</c:v>
                </c:pt>
                <c:pt idx="18">
                  <c:v>0.063049363</c:v>
                </c:pt>
                <c:pt idx="20">
                  <c:v>0.063049363</c:v>
                </c:pt>
                <c:pt idx="21">
                  <c:v>0.063049363</c:v>
                </c:pt>
                <c:pt idx="22">
                  <c:v>0.063049363</c:v>
                </c:pt>
                <c:pt idx="23">
                  <c:v>0.063049363</c:v>
                </c:pt>
                <c:pt idx="25">
                  <c:v>0.063049363</c:v>
                </c:pt>
                <c:pt idx="26">
                  <c:v>0.063049363</c:v>
                </c:pt>
                <c:pt idx="28">
                  <c:v>0.063049363</c:v>
                </c:pt>
                <c:pt idx="29">
                  <c:v>0.063049363</c:v>
                </c:pt>
                <c:pt idx="31">
                  <c:v>0.063049363</c:v>
                </c:pt>
                <c:pt idx="32">
                  <c:v>0.063049363</c:v>
                </c:pt>
                <c:pt idx="34">
                  <c:v>0.063049363</c:v>
                </c:pt>
                <c:pt idx="35">
                  <c:v>0.063049363</c:v>
                </c:pt>
              </c:numCache>
            </c:numRef>
          </c:val>
        </c:ser>
        <c:axId val="2311079"/>
        <c:axId val="20799712"/>
      </c:barChart>
      <c:catAx>
        <c:axId val="2311079"/>
        <c:scaling>
          <c:orientation val="maxMin"/>
        </c:scaling>
        <c:axPos val="l"/>
        <c:delete val="0"/>
        <c:numFmt formatCode="General" sourceLinked="1"/>
        <c:majorTickMark val="none"/>
        <c:minorTickMark val="none"/>
        <c:tickLblPos val="nextTo"/>
        <c:txPr>
          <a:bodyPr/>
          <a:lstStyle/>
          <a:p>
            <a:pPr>
              <a:defRPr lang="en-US" cap="none" sz="725" b="0" i="0" u="none" baseline="0"/>
            </a:pPr>
          </a:p>
        </c:txPr>
        <c:crossAx val="20799712"/>
        <c:crosses val="autoZero"/>
        <c:auto val="1"/>
        <c:lblOffset val="100"/>
        <c:noMultiLvlLbl val="0"/>
      </c:catAx>
      <c:valAx>
        <c:axId val="20799712"/>
        <c:scaling>
          <c:orientation val="minMax"/>
          <c:max val="0.25"/>
        </c:scaling>
        <c:axPos val="t"/>
        <c:majorGridlines/>
        <c:delete val="0"/>
        <c:numFmt formatCode="0%" sourceLinked="0"/>
        <c:majorTickMark val="none"/>
        <c:minorTickMark val="none"/>
        <c:tickLblPos val="nextTo"/>
        <c:crossAx val="2311079"/>
        <c:crosses val="max"/>
        <c:crossBetween val="between"/>
        <c:dispUnits/>
        <c:majorUnit val="0.0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64525"/>
          <c:y val="0.10325"/>
          <c:w val="0.33775"/>
          <c:h val="0.089"/>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69"/>
          <c:w val="0.983"/>
          <c:h val="0.7905"/>
        </c:manualLayout>
      </c:layout>
      <c:barChart>
        <c:barDir val="bar"/>
        <c:grouping val="clustered"/>
        <c:varyColors val="0"/>
        <c:ser>
          <c:idx val="0"/>
          <c:order val="0"/>
          <c:tx>
            <c:strRef>
              <c:f>'graph data'!$H$3</c:f>
              <c:strCache>
                <c:ptCount val="1"/>
                <c:pt idx="0">
                  <c:v>Mb Avg 1996/97-1999/2000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96/97-99/00</c:name>
            <c:spPr>
              <a:ln w="25400">
                <a:solidFill>
                  <a:srgbClr val="C0C0C0"/>
                </a:solidFill>
                <a:prstDash val="sysDot"/>
              </a:ln>
            </c:spPr>
            <c:trendlineType val="linear"/>
            <c:forward val="0.5"/>
            <c:backward val="0.5"/>
            <c:dispEq val="0"/>
            <c:dispRSqr val="0"/>
          </c:trendline>
          <c:cat>
            <c:strRef>
              <c:f>'graph data'!$B$16:$B$19</c:f>
              <c:strCache>
                <c:ptCount val="4"/>
                <c:pt idx="0">
                  <c:v>South (1,2,t)</c:v>
                </c:pt>
                <c:pt idx="1">
                  <c:v>Mid (1,2,t)</c:v>
                </c:pt>
                <c:pt idx="2">
                  <c:v>North (1,2,t)</c:v>
                </c:pt>
                <c:pt idx="3">
                  <c:v>Manitoba (t)</c:v>
                </c:pt>
              </c:strCache>
            </c:strRef>
          </c:cat>
          <c:val>
            <c:numRef>
              <c:f>'graph data'!$H$16:$H$19</c:f>
              <c:numCache>
                <c:ptCount val="4"/>
                <c:pt idx="0">
                  <c:v>0.0340907188</c:v>
                </c:pt>
                <c:pt idx="1">
                  <c:v>0.0340907188</c:v>
                </c:pt>
                <c:pt idx="2">
                  <c:v>0.0340907188</c:v>
                </c:pt>
                <c:pt idx="3">
                  <c:v>0.0340907188</c:v>
                </c:pt>
              </c:numCache>
            </c:numRef>
          </c:val>
        </c:ser>
        <c:ser>
          <c:idx val="1"/>
          <c:order val="1"/>
          <c:tx>
            <c:strRef>
              <c:f>'graph data'!$I$3</c:f>
              <c:strCache>
                <c:ptCount val="1"/>
                <c:pt idx="0">
                  <c:v>1996/97-1999/2000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(1,2,t)</c:v>
                </c:pt>
                <c:pt idx="1">
                  <c:v>Mid (1,2,t)</c:v>
                </c:pt>
                <c:pt idx="2">
                  <c:v>North (1,2,t)</c:v>
                </c:pt>
                <c:pt idx="3">
                  <c:v>Manitoba (t)</c:v>
                </c:pt>
              </c:strCache>
            </c:strRef>
          </c:cat>
          <c:val>
            <c:numRef>
              <c:f>'graph data'!$I$16:$I$19</c:f>
              <c:numCache>
                <c:ptCount val="4"/>
                <c:pt idx="0">
                  <c:v>0.0376491961</c:v>
                </c:pt>
                <c:pt idx="1">
                  <c:v>0.041816386</c:v>
                </c:pt>
                <c:pt idx="2">
                  <c:v>0.0532443934</c:v>
                </c:pt>
                <c:pt idx="3">
                  <c:v>0.0340907188</c:v>
                </c:pt>
              </c:numCache>
            </c:numRef>
          </c:val>
        </c:ser>
        <c:ser>
          <c:idx val="2"/>
          <c:order val="2"/>
          <c:tx>
            <c:strRef>
              <c:f>'graph data'!$J$3</c:f>
              <c:strCache>
                <c:ptCount val="1"/>
                <c:pt idx="0">
                  <c:v>2000/01-2003/04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(1,2,t)</c:v>
                </c:pt>
                <c:pt idx="1">
                  <c:v>Mid (1,2,t)</c:v>
                </c:pt>
                <c:pt idx="2">
                  <c:v>North (1,2,t)</c:v>
                </c:pt>
                <c:pt idx="3">
                  <c:v>Manitoba (t)</c:v>
                </c:pt>
              </c:strCache>
            </c:strRef>
          </c:cat>
          <c:val>
            <c:numRef>
              <c:f>'graph data'!$J$16:$J$19</c:f>
              <c:numCache>
                <c:ptCount val="4"/>
                <c:pt idx="0">
                  <c:v>0.0817832371</c:v>
                </c:pt>
                <c:pt idx="1">
                  <c:v>0.0783990258</c:v>
                </c:pt>
                <c:pt idx="2">
                  <c:v>0.119702164</c:v>
                </c:pt>
                <c:pt idx="3">
                  <c:v>0.063049363</c:v>
                </c:pt>
              </c:numCache>
            </c:numRef>
          </c:val>
        </c:ser>
        <c:ser>
          <c:idx val="3"/>
          <c:order val="3"/>
          <c:tx>
            <c:strRef>
              <c:f>'graph data'!$K$3</c:f>
              <c:strCache>
                <c:ptCount val="1"/>
                <c:pt idx="0">
                  <c:v>Mb Avg 2000/01-2003/04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00/01-03/04</c:name>
            <c:spPr>
              <a:ln w="25400">
                <a:solidFill>
                  <a:srgbClr val="000000"/>
                </a:solidFill>
                <a:prstDash val="sysDot"/>
              </a:ln>
            </c:spPr>
            <c:trendlineType val="linear"/>
            <c:forward val="0.5"/>
            <c:backward val="0.5"/>
            <c:dispEq val="0"/>
            <c:dispRSqr val="0"/>
          </c:trendline>
          <c:cat>
            <c:strRef>
              <c:f>'graph data'!$B$16:$B$19</c:f>
              <c:strCache>
                <c:ptCount val="4"/>
                <c:pt idx="0">
                  <c:v>South (1,2,t)</c:v>
                </c:pt>
                <c:pt idx="1">
                  <c:v>Mid (1,2,t)</c:v>
                </c:pt>
                <c:pt idx="2">
                  <c:v>North (1,2,t)</c:v>
                </c:pt>
                <c:pt idx="3">
                  <c:v>Manitoba (t)</c:v>
                </c:pt>
              </c:strCache>
            </c:strRef>
          </c:cat>
          <c:val>
            <c:numRef>
              <c:f>'graph data'!$K$16:$K$19</c:f>
              <c:numCache>
                <c:ptCount val="4"/>
                <c:pt idx="0">
                  <c:v>0.063049363</c:v>
                </c:pt>
                <c:pt idx="1">
                  <c:v>0.063049363</c:v>
                </c:pt>
                <c:pt idx="2">
                  <c:v>0.063049363</c:v>
                </c:pt>
                <c:pt idx="3">
                  <c:v>0.063049363</c:v>
                </c:pt>
              </c:numCache>
            </c:numRef>
          </c:val>
        </c:ser>
        <c:axId val="52979681"/>
        <c:axId val="7055082"/>
      </c:barChart>
      <c:catAx>
        <c:axId val="52979681"/>
        <c:scaling>
          <c:orientation val="maxMin"/>
        </c:scaling>
        <c:axPos val="l"/>
        <c:delete val="0"/>
        <c:numFmt formatCode="General" sourceLinked="1"/>
        <c:majorTickMark val="none"/>
        <c:minorTickMark val="none"/>
        <c:tickLblPos val="nextTo"/>
        <c:crossAx val="7055082"/>
        <c:crosses val="autoZero"/>
        <c:auto val="1"/>
        <c:lblOffset val="100"/>
        <c:noMultiLvlLbl val="0"/>
      </c:catAx>
      <c:valAx>
        <c:axId val="7055082"/>
        <c:scaling>
          <c:orientation val="minMax"/>
          <c:max val="0.25"/>
        </c:scaling>
        <c:axPos val="t"/>
        <c:majorGridlines/>
        <c:delete val="0"/>
        <c:numFmt formatCode="0%" sourceLinked="0"/>
        <c:majorTickMark val="none"/>
        <c:minorTickMark val="none"/>
        <c:tickLblPos val="nextTo"/>
        <c:crossAx val="52979681"/>
        <c:crosses val="max"/>
        <c:crossBetween val="between"/>
        <c:dispUnits/>
        <c:majorUnit val="0.0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65"/>
          <c:y val="0.18325"/>
          <c:w val="0.2495"/>
          <c:h val="0.15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275"/>
          <c:w val="1"/>
          <c:h val="0.79075"/>
        </c:manualLayout>
      </c:layout>
      <c:barChart>
        <c:barDir val="bar"/>
        <c:grouping val="clustered"/>
        <c:varyColors val="0"/>
        <c:ser>
          <c:idx val="0"/>
          <c:order val="0"/>
          <c:tx>
            <c:strRef>
              <c:f>'graph data'!$H$3</c:f>
              <c:strCache>
                <c:ptCount val="1"/>
                <c:pt idx="0">
                  <c:v>Mb Avg 1996/97-1999/2000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96/97-99/00</c:name>
            <c:spPr>
              <a:ln w="25400">
                <a:solidFill>
                  <a:srgbClr val="C0C0C0"/>
                </a:solidFill>
                <a:prstDash val="sysDot"/>
              </a:ln>
            </c:spPr>
            <c:trendlineType val="linear"/>
            <c:forward val="0.5"/>
            <c:backward val="0.5"/>
            <c:dispEq val="0"/>
            <c:dispRSqr val="0"/>
          </c:trendline>
          <c:cat>
            <c:strRef>
              <c:f>'graph data'!$B$34:$B$38</c:f>
              <c:strCache>
                <c:ptCount val="5"/>
                <c:pt idx="0">
                  <c:v>Wpg Most Healthy (1,2,t)</c:v>
                </c:pt>
                <c:pt idx="1">
                  <c:v>Wpg Average Health (1,2,t)</c:v>
                </c:pt>
                <c:pt idx="2">
                  <c:v>Wpg Least Healthy (t)</c:v>
                </c:pt>
                <c:pt idx="3">
                  <c:v>Winnipeg Overall (1,2,t)</c:v>
                </c:pt>
                <c:pt idx="4">
                  <c:v>Manitoba (t)</c:v>
                </c:pt>
              </c:strCache>
            </c:strRef>
          </c:cat>
          <c:val>
            <c:numRef>
              <c:f>'graph data'!$H$34:$H$38</c:f>
              <c:numCache>
                <c:ptCount val="5"/>
                <c:pt idx="0">
                  <c:v>0.0340907188</c:v>
                </c:pt>
                <c:pt idx="1">
                  <c:v>0.0340907188</c:v>
                </c:pt>
                <c:pt idx="2">
                  <c:v>0.0340907188</c:v>
                </c:pt>
                <c:pt idx="3">
                  <c:v>0.0340907188</c:v>
                </c:pt>
                <c:pt idx="4">
                  <c:v>0.0340907188</c:v>
                </c:pt>
              </c:numCache>
            </c:numRef>
          </c:val>
        </c:ser>
        <c:ser>
          <c:idx val="1"/>
          <c:order val="1"/>
          <c:tx>
            <c:strRef>
              <c:f>'graph data'!$I$3</c:f>
              <c:strCache>
                <c:ptCount val="1"/>
                <c:pt idx="0">
                  <c:v>1996/97-1999/2000</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(1,2,t)</c:v>
                </c:pt>
                <c:pt idx="1">
                  <c:v>Wpg Average Health (1,2,t)</c:v>
                </c:pt>
                <c:pt idx="2">
                  <c:v>Wpg Least Healthy (t)</c:v>
                </c:pt>
                <c:pt idx="3">
                  <c:v>Winnipeg Overall (1,2,t)</c:v>
                </c:pt>
                <c:pt idx="4">
                  <c:v>Manitoba (t)</c:v>
                </c:pt>
              </c:strCache>
            </c:strRef>
          </c:cat>
          <c:val>
            <c:numRef>
              <c:f>'graph data'!$I$34:$I$38</c:f>
              <c:numCache>
                <c:ptCount val="5"/>
                <c:pt idx="0">
                  <c:v>0.0269438853</c:v>
                </c:pt>
                <c:pt idx="1">
                  <c:v>0.0288427751</c:v>
                </c:pt>
                <c:pt idx="2">
                  <c:v>0.0336570755</c:v>
                </c:pt>
                <c:pt idx="3">
                  <c:v>0.029032412</c:v>
                </c:pt>
                <c:pt idx="4">
                  <c:v>0.0340907188</c:v>
                </c:pt>
              </c:numCache>
            </c:numRef>
          </c:val>
        </c:ser>
        <c:ser>
          <c:idx val="2"/>
          <c:order val="2"/>
          <c:tx>
            <c:strRef>
              <c:f>'graph data'!$J$3</c:f>
              <c:strCache>
                <c:ptCount val="1"/>
                <c:pt idx="0">
                  <c:v>2000/01-2003/04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data'!$B$34:$B$38</c:f>
              <c:strCache>
                <c:ptCount val="5"/>
                <c:pt idx="0">
                  <c:v>Wpg Most Healthy (1,2,t)</c:v>
                </c:pt>
                <c:pt idx="1">
                  <c:v>Wpg Average Health (1,2,t)</c:v>
                </c:pt>
                <c:pt idx="2">
                  <c:v>Wpg Least Healthy (t)</c:v>
                </c:pt>
                <c:pt idx="3">
                  <c:v>Winnipeg Overall (1,2,t)</c:v>
                </c:pt>
                <c:pt idx="4">
                  <c:v>Manitoba (t)</c:v>
                </c:pt>
              </c:strCache>
            </c:strRef>
          </c:cat>
          <c:val>
            <c:numRef>
              <c:f>'graph data'!$J$34:$J$38</c:f>
              <c:numCache>
                <c:ptCount val="5"/>
                <c:pt idx="0">
                  <c:v>0.0441335847</c:v>
                </c:pt>
                <c:pt idx="1">
                  <c:v>0.0496890699</c:v>
                </c:pt>
                <c:pt idx="2">
                  <c:v>0.0602799617</c:v>
                </c:pt>
                <c:pt idx="3">
                  <c:v>0.0489769074</c:v>
                </c:pt>
                <c:pt idx="4">
                  <c:v>0.063049363</c:v>
                </c:pt>
              </c:numCache>
            </c:numRef>
          </c:val>
        </c:ser>
        <c:ser>
          <c:idx val="3"/>
          <c:order val="3"/>
          <c:tx>
            <c:strRef>
              <c:f>'graph data'!$K$3</c:f>
              <c:strCache>
                <c:ptCount val="1"/>
                <c:pt idx="0">
                  <c:v>Mb Avg 2000/01-2003/04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00/01-03/04</c:name>
            <c:spPr>
              <a:ln w="25400">
                <a:solidFill>
                  <a:srgbClr val="000000"/>
                </a:solidFill>
                <a:prstDash val="sysDot"/>
              </a:ln>
            </c:spPr>
            <c:trendlineType val="linear"/>
            <c:forward val="0.5"/>
            <c:backward val="0.5"/>
            <c:dispEq val="0"/>
            <c:dispRSqr val="0"/>
          </c:trendline>
          <c:cat>
            <c:strRef>
              <c:f>'graph data'!$B$34:$B$38</c:f>
              <c:strCache>
                <c:ptCount val="5"/>
                <c:pt idx="0">
                  <c:v>Wpg Most Healthy (1,2,t)</c:v>
                </c:pt>
                <c:pt idx="1">
                  <c:v>Wpg Average Health (1,2,t)</c:v>
                </c:pt>
                <c:pt idx="2">
                  <c:v>Wpg Least Healthy (t)</c:v>
                </c:pt>
                <c:pt idx="3">
                  <c:v>Winnipeg Overall (1,2,t)</c:v>
                </c:pt>
                <c:pt idx="4">
                  <c:v>Manitoba (t)</c:v>
                </c:pt>
              </c:strCache>
            </c:strRef>
          </c:cat>
          <c:val>
            <c:numRef>
              <c:f>'graph data'!$K$34:$K$38</c:f>
              <c:numCache>
                <c:ptCount val="5"/>
                <c:pt idx="0">
                  <c:v>0.063049363</c:v>
                </c:pt>
                <c:pt idx="1">
                  <c:v>0.063049363</c:v>
                </c:pt>
                <c:pt idx="2">
                  <c:v>0.063049363</c:v>
                </c:pt>
                <c:pt idx="3">
                  <c:v>0.063049363</c:v>
                </c:pt>
                <c:pt idx="4">
                  <c:v>0.063049363</c:v>
                </c:pt>
              </c:numCache>
            </c:numRef>
          </c:val>
        </c:ser>
        <c:axId val="63495739"/>
        <c:axId val="34590740"/>
      </c:barChart>
      <c:catAx>
        <c:axId val="63495739"/>
        <c:scaling>
          <c:orientation val="maxMin"/>
        </c:scaling>
        <c:axPos val="l"/>
        <c:delete val="0"/>
        <c:numFmt formatCode="General" sourceLinked="1"/>
        <c:majorTickMark val="none"/>
        <c:minorTickMark val="none"/>
        <c:tickLblPos val="nextTo"/>
        <c:crossAx val="34590740"/>
        <c:crosses val="autoZero"/>
        <c:auto val="1"/>
        <c:lblOffset val="100"/>
        <c:noMultiLvlLbl val="0"/>
      </c:catAx>
      <c:valAx>
        <c:axId val="34590740"/>
        <c:scaling>
          <c:orientation val="minMax"/>
          <c:max val="0.25"/>
        </c:scaling>
        <c:axPos val="t"/>
        <c:majorGridlines/>
        <c:delete val="0"/>
        <c:numFmt formatCode="0%" sourceLinked="0"/>
        <c:majorTickMark val="none"/>
        <c:minorTickMark val="none"/>
        <c:tickLblPos val="nextTo"/>
        <c:crossAx val="63495739"/>
        <c:crosses val="max"/>
        <c:crossBetween val="between"/>
        <c:dispUnits/>
        <c:majorUnit val="0.05"/>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825"/>
          <c:y val="0.181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0.87875</cdr:y>
    </cdr:from>
    <cdr:to>
      <cdr:x>0.95</cdr:x>
      <cdr:y>0.987</cdr:y>
    </cdr:to>
    <cdr:sp>
      <cdr:nvSpPr>
        <cdr:cNvPr id="1" name="TextBox 4"/>
        <cdr:cNvSpPr txBox="1">
          <a:spLocks noChangeArrowheads="1"/>
        </cdr:cNvSpPr>
      </cdr:nvSpPr>
      <cdr:spPr>
        <a:xfrm>
          <a:off x="1181100" y="4000500"/>
          <a:ext cx="4238625" cy="49530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0.628</cdr:x>
      <cdr:y>0.9705</cdr:y>
    </cdr:from>
    <cdr:to>
      <cdr:x>0.978</cdr:x>
      <cdr:y>1</cdr:y>
    </cdr:to>
    <cdr:sp>
      <cdr:nvSpPr>
        <cdr:cNvPr id="2" name="mchp"/>
        <cdr:cNvSpPr txBox="1">
          <a:spLocks noChangeArrowheads="1"/>
        </cdr:cNvSpPr>
      </cdr:nvSpPr>
      <cdr:spPr>
        <a:xfrm>
          <a:off x="3581400" y="4419600"/>
          <a:ext cx="2000250"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dr:relSizeAnchor xmlns:cdr="http://schemas.openxmlformats.org/drawingml/2006/chartDrawing">
    <cdr:from>
      <cdr:x>0.006</cdr:x>
      <cdr:y>0.0085</cdr:y>
    </cdr:from>
    <cdr:to>
      <cdr:x>0.978</cdr:x>
      <cdr:y>0.12575</cdr:y>
    </cdr:to>
    <cdr:sp>
      <cdr:nvSpPr>
        <cdr:cNvPr id="3" name="TextBox 6"/>
        <cdr:cNvSpPr txBox="1">
          <a:spLocks noChangeArrowheads="1"/>
        </cdr:cNvSpPr>
      </cdr:nvSpPr>
      <cdr:spPr>
        <a:xfrm>
          <a:off x="28575" y="38100"/>
          <a:ext cx="5543550" cy="53340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12.1: Polypharmacy Rates for Community-Dwelling Seniors by RHA</a:t>
          </a:r>
          <a:r>
            <a:rPr lang="en-US" cap="none" sz="800" b="0" i="0" u="none" baseline="0">
              <a:latin typeface="Univers 45 Light"/>
              <a:ea typeface="Univers 45 Light"/>
              <a:cs typeface="Univers 45 Light"/>
            </a:rPr>
            <a:t>
Average annual proportion of community-dwelling seniors age 65+
 taking 6 or more different drugs in 121 days (people with 60+ days in hospital excluded)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0.63325</cdr:x>
      <cdr:y>0.97025</cdr:y>
    </cdr:from>
    <cdr:to>
      <cdr:x>0.9995</cdr:x>
      <cdr:y>1</cdr:y>
    </cdr:to>
    <cdr:sp>
      <cdr:nvSpPr>
        <cdr:cNvPr id="1" name="TextBox 1"/>
        <cdr:cNvSpPr txBox="1">
          <a:spLocks noChangeArrowheads="1"/>
        </cdr:cNvSpPr>
      </cdr:nvSpPr>
      <cdr:spPr>
        <a:xfrm>
          <a:off x="3609975" y="4419600"/>
          <a:ext cx="2085975" cy="133350"/>
        </a:xfrm>
        <a:prstGeom prst="rect">
          <a:avLst/>
        </a:prstGeom>
        <a:noFill/>
        <a:ln w="9525" cmpd="sng">
          <a:noFill/>
        </a:ln>
      </cdr:spPr>
      <cdr:txBody>
        <a:bodyPr vertOverflow="clip" wrap="square"/>
        <a:p>
          <a:pPr algn="l">
            <a:defRPr/>
          </a:pPr>
          <a:r>
            <a:rPr lang="en-US" cap="none" sz="700" b="0" i="0" u="none" baseline="0"/>
            <a:t>Source: Manitoba Centre for Health Policy, 2008</a:t>
          </a:r>
        </a:p>
      </cdr:txBody>
    </cdr:sp>
  </cdr:relSizeAnchor>
  <cdr:relSizeAnchor xmlns:cdr="http://schemas.openxmlformats.org/drawingml/2006/chartDrawing">
    <cdr:from>
      <cdr:x>0.005</cdr:x>
      <cdr:y>0.0085</cdr:y>
    </cdr:from>
    <cdr:to>
      <cdr:x>0.99825</cdr:x>
      <cdr:y>0.1685</cdr:y>
    </cdr:to>
    <cdr:sp>
      <cdr:nvSpPr>
        <cdr:cNvPr id="2" name="TextBox 2"/>
        <cdr:cNvSpPr txBox="1">
          <a:spLocks noChangeArrowheads="1"/>
        </cdr:cNvSpPr>
      </cdr:nvSpPr>
      <cdr:spPr>
        <a:xfrm>
          <a:off x="19050" y="38100"/>
          <a:ext cx="5667375" cy="7334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Polypharmacy Rates for Community-Dwelling Seniors 
by Aggregate Winnipeg Areas</a:t>
          </a:r>
          <a:r>
            <a:rPr lang="en-US" cap="none" sz="800" b="0" i="0" u="none" baseline="0">
              <a:latin typeface="Univers 45 Light"/>
              <a:ea typeface="Univers 45 Light"/>
              <a:cs typeface="Univers 45 Light"/>
            </a:rPr>
            <a:t>
Average annual proportion of community-dwelling seniors age 65+
 taking 6 or more different drugs in 121 days (people with 60+ days in hospital excluded)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0.6695</cdr:x>
      <cdr:y>0.9835</cdr:y>
    </cdr:from>
    <cdr:to>
      <cdr:x>0.99975</cdr:x>
      <cdr:y>1</cdr:y>
    </cdr:to>
    <cdr:sp>
      <cdr:nvSpPr>
        <cdr:cNvPr id="1" name="TextBox 1"/>
        <cdr:cNvSpPr txBox="1">
          <a:spLocks noChangeArrowheads="1"/>
        </cdr:cNvSpPr>
      </cdr:nvSpPr>
      <cdr:spPr>
        <a:xfrm>
          <a:off x="4914900" y="9725025"/>
          <a:ext cx="2428875" cy="161925"/>
        </a:xfrm>
        <a:prstGeom prst="rect">
          <a:avLst/>
        </a:prstGeom>
        <a:noFill/>
        <a:ln w="9525" cmpd="sng">
          <a:noFill/>
        </a:ln>
      </cdr:spPr>
      <cdr:txBody>
        <a:bodyPr vertOverflow="clip" wrap="square"/>
        <a:p>
          <a:pPr algn="l">
            <a:defRPr/>
          </a:pPr>
          <a:r>
            <a:rPr lang="en-US" cap="none" sz="800" b="0" i="0" u="none" baseline="0"/>
            <a:t>Source: Manitoba Centre for Health Policy, 2008</a:t>
          </a:r>
        </a:p>
      </cdr:txBody>
    </cdr:sp>
  </cdr:relSizeAnchor>
  <cdr:relSizeAnchor xmlns:cdr="http://schemas.openxmlformats.org/drawingml/2006/chartDrawing">
    <cdr:from>
      <cdr:x>0.0025</cdr:x>
      <cdr:y>0.002</cdr:y>
    </cdr:from>
    <cdr:to>
      <cdr:x>0.983</cdr:x>
      <cdr:y>0.04975</cdr:y>
    </cdr:to>
    <cdr:sp>
      <cdr:nvSpPr>
        <cdr:cNvPr id="2" name="TextBox 2"/>
        <cdr:cNvSpPr txBox="1">
          <a:spLocks noChangeArrowheads="1"/>
        </cdr:cNvSpPr>
      </cdr:nvSpPr>
      <cdr:spPr>
        <a:xfrm>
          <a:off x="9525" y="19050"/>
          <a:ext cx="7200900" cy="476250"/>
        </a:xfrm>
        <a:prstGeom prst="rect">
          <a:avLst/>
        </a:prstGeom>
        <a:noFill/>
        <a:ln w="9525" cmpd="sng">
          <a:noFill/>
        </a:ln>
      </cdr:spPr>
      <cdr:txBody>
        <a:bodyPr vertOverflow="clip" wrap="square"/>
        <a:p>
          <a:pPr algn="ctr">
            <a:defRPr/>
          </a:pPr>
          <a:r>
            <a:rPr lang="en-US" cap="none" sz="1075" b="1" i="0" u="none" baseline="0">
              <a:latin typeface="Univers 45 Light"/>
              <a:ea typeface="Univers 45 Light"/>
              <a:cs typeface="Univers 45 Light"/>
            </a:rPr>
            <a:t>Figure 12.2: Polypharmacy Rates for Community-Dwelling Seniors by District</a:t>
          </a:r>
          <a:r>
            <a:rPr lang="en-US" cap="none" sz="825" b="0" i="0" u="none" baseline="0">
              <a:latin typeface="Univers 45 Light"/>
              <a:ea typeface="Univers 45 Light"/>
              <a:cs typeface="Univers 45 Light"/>
            </a:rPr>
            <a:t>
Average annual proportion of community-dwelling seniors age 65+
 taking 6 or more different drugs in 121 days (people with 60+ days in hospital excluded)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cdr:x>
      <cdr:y>0.90625</cdr:y>
    </cdr:from>
    <cdr:to>
      <cdr:x>1</cdr:x>
      <cdr:y>1</cdr:y>
    </cdr:to>
    <cdr:grpSp>
      <cdr:nvGrpSpPr>
        <cdr:cNvPr id="1" name="Group 5"/>
        <cdr:cNvGrpSpPr>
          <a:grpSpLocks/>
        </cdr:cNvGrpSpPr>
      </cdr:nvGrpSpPr>
      <cdr:grpSpPr>
        <a:xfrm>
          <a:off x="1447800" y="4962525"/>
          <a:ext cx="4248150"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dr:relSizeAnchor xmlns:cdr="http://schemas.openxmlformats.org/drawingml/2006/chartDrawing">
    <cdr:from>
      <cdr:x>0</cdr:x>
      <cdr:y>0</cdr:y>
    </cdr:from>
    <cdr:to>
      <cdr:x>1</cdr:x>
      <cdr:y>0.1345</cdr:y>
    </cdr:to>
    <cdr:sp>
      <cdr:nvSpPr>
        <cdr:cNvPr id="4" name="TextBox 8"/>
        <cdr:cNvSpPr txBox="1">
          <a:spLocks noChangeArrowheads="1"/>
        </cdr:cNvSpPr>
      </cdr:nvSpPr>
      <cdr:spPr>
        <a:xfrm>
          <a:off x="0" y="0"/>
          <a:ext cx="5705475" cy="7334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12.3: Polypharmacy Rates for Community-Dwelling Seniors 
by Winnipeg Community Areas</a:t>
          </a:r>
          <a:r>
            <a:rPr lang="en-US" cap="none" sz="800" b="0" i="0" u="none" baseline="0">
              <a:latin typeface="Univers 45 Light"/>
              <a:ea typeface="Univers 45 Light"/>
              <a:cs typeface="Univers 45 Light"/>
            </a:rPr>
            <a:t>
Average annual proportion of community-dwelling seniors age 65+
 taking 6 or more different drugs in 121 days (people with 60+ days in hospital excluded)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0.6465</cdr:x>
      <cdr:y>0.9835</cdr:y>
    </cdr:from>
    <cdr:to>
      <cdr:x>1</cdr:x>
      <cdr:y>1</cdr:y>
    </cdr:to>
    <cdr:sp>
      <cdr:nvSpPr>
        <cdr:cNvPr id="1" name="TextBox 1"/>
        <cdr:cNvSpPr txBox="1">
          <a:spLocks noChangeArrowheads="1"/>
        </cdr:cNvSpPr>
      </cdr:nvSpPr>
      <cdr:spPr>
        <a:xfrm>
          <a:off x="3686175" y="8077200"/>
          <a:ext cx="201930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0.012</cdr:x>
      <cdr:y>0.00225</cdr:y>
    </cdr:from>
    <cdr:to>
      <cdr:x>1</cdr:x>
      <cdr:y>0.0915</cdr:y>
    </cdr:to>
    <cdr:sp>
      <cdr:nvSpPr>
        <cdr:cNvPr id="2" name="TextBox 2"/>
        <cdr:cNvSpPr txBox="1">
          <a:spLocks noChangeArrowheads="1"/>
        </cdr:cNvSpPr>
      </cdr:nvSpPr>
      <cdr:spPr>
        <a:xfrm>
          <a:off x="66675" y="9525"/>
          <a:ext cx="5638800" cy="7334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12.4: Polypharmacy Rates for Community-Dwelling Seniors 
by Winnipeg Neighbourhood Clusters</a:t>
          </a:r>
          <a:r>
            <a:rPr lang="en-US" cap="none" sz="800" b="0" i="0" u="none" baseline="0">
              <a:latin typeface="Univers 45 Light"/>
              <a:ea typeface="Univers 45 Light"/>
              <a:cs typeface="Univers 45 Light"/>
            </a:rPr>
            <a:t>
Average annual proportion of community-dwelling seniors age 65+
 taking 6 or more different drugs in 121 days (people with 60+ days in hospital excluded)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0.64925</cdr:x>
      <cdr:y>0.97025</cdr:y>
    </cdr:from>
    <cdr:to>
      <cdr:x>1</cdr:x>
      <cdr:y>1</cdr:y>
    </cdr:to>
    <cdr:sp>
      <cdr:nvSpPr>
        <cdr:cNvPr id="1" name="TextBox 1"/>
        <cdr:cNvSpPr txBox="1">
          <a:spLocks noChangeArrowheads="1"/>
        </cdr:cNvSpPr>
      </cdr:nvSpPr>
      <cdr:spPr>
        <a:xfrm>
          <a:off x="3695700" y="4419600"/>
          <a:ext cx="2000250" cy="13335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dr:relSizeAnchor xmlns:cdr="http://schemas.openxmlformats.org/drawingml/2006/chartDrawing">
    <cdr:from>
      <cdr:x>0</cdr:x>
      <cdr:y>0.0065</cdr:y>
    </cdr:from>
    <cdr:to>
      <cdr:x>0.9965</cdr:x>
      <cdr:y>0.16425</cdr:y>
    </cdr:to>
    <cdr:sp>
      <cdr:nvSpPr>
        <cdr:cNvPr id="2" name="TextBox 3"/>
        <cdr:cNvSpPr txBox="1">
          <a:spLocks noChangeArrowheads="1"/>
        </cdr:cNvSpPr>
      </cdr:nvSpPr>
      <cdr:spPr>
        <a:xfrm>
          <a:off x="0" y="28575"/>
          <a:ext cx="5686425" cy="72390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Polypharmacy Rates for Community-Dwelling Seniors 
by Aggregate RHA Areas</a:t>
          </a:r>
          <a:r>
            <a:rPr lang="en-US" cap="none" sz="800" b="0" i="0" u="none" baseline="0">
              <a:latin typeface="Univers 45 Light"/>
              <a:ea typeface="Univers 45 Light"/>
              <a:cs typeface="Univers 45 Light"/>
            </a:rPr>
            <a:t>
Average annual proportion of community-dwelling seniors age 65+
 taking 6 or more different drugs in 121 days (people with 60+ days in hospital excluded)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423"/>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J3" sqref="J3"/>
    </sheetView>
  </sheetViews>
  <sheetFormatPr defaultColWidth="9.140625" defaultRowHeight="12.75"/>
  <cols>
    <col min="1" max="1" width="17.7109375" style="2" customWidth="1"/>
    <col min="2" max="2" width="27.28125" style="2" customWidth="1"/>
    <col min="3" max="5" width="2.8515625" style="2" customWidth="1"/>
    <col min="6" max="7" width="7.8515625" style="2" customWidth="1"/>
    <col min="8" max="8" width="9.57421875" style="2" bestFit="1" customWidth="1"/>
    <col min="9" max="9" width="9.140625" style="2" customWidth="1"/>
    <col min="10" max="10" width="9.140625" style="11" customWidth="1"/>
    <col min="11" max="13" width="9.140625" style="2" customWidth="1"/>
    <col min="14" max="14" width="9.421875" style="2" bestFit="1" customWidth="1"/>
    <col min="15" max="15" width="2.8515625" style="10" customWidth="1"/>
    <col min="16" max="17" width="9.140625" style="2" customWidth="1"/>
    <col min="18" max="18" width="9.421875" style="2" bestFit="1" customWidth="1"/>
    <col min="19" max="19" width="2.8515625" style="10" customWidth="1"/>
    <col min="20" max="20" width="9.28125" style="2" bestFit="1" customWidth="1"/>
    <col min="21" max="16384" width="9.140625" style="2" customWidth="1"/>
  </cols>
  <sheetData>
    <row r="1" spans="3:20" ht="12.75">
      <c r="C1" s="57" t="s">
        <v>131</v>
      </c>
      <c r="D1" s="57"/>
      <c r="E1" s="57"/>
      <c r="F1" s="57" t="s">
        <v>133</v>
      </c>
      <c r="G1" s="57"/>
      <c r="H1" s="6" t="s">
        <v>121</v>
      </c>
      <c r="I1" s="3" t="s">
        <v>123</v>
      </c>
      <c r="J1" s="3" t="s">
        <v>124</v>
      </c>
      <c r="K1" s="6" t="s">
        <v>122</v>
      </c>
      <c r="L1" s="6" t="s">
        <v>125</v>
      </c>
      <c r="M1" s="6" t="s">
        <v>126</v>
      </c>
      <c r="N1" s="6" t="s">
        <v>127</v>
      </c>
      <c r="O1" s="7"/>
      <c r="P1" s="6" t="s">
        <v>128</v>
      </c>
      <c r="Q1" s="6" t="s">
        <v>129</v>
      </c>
      <c r="R1" s="6" t="s">
        <v>130</v>
      </c>
      <c r="S1" s="7"/>
      <c r="T1" s="6" t="s">
        <v>134</v>
      </c>
    </row>
    <row r="2" spans="3:20" ht="12.75">
      <c r="C2" s="13"/>
      <c r="D2" s="13"/>
      <c r="E2" s="13"/>
      <c r="F2" s="14" t="s">
        <v>125</v>
      </c>
      <c r="G2" s="14" t="s">
        <v>128</v>
      </c>
      <c r="H2" s="6"/>
      <c r="I2" s="38" t="s">
        <v>410</v>
      </c>
      <c r="J2" s="42"/>
      <c r="K2" s="42"/>
      <c r="L2" s="6"/>
      <c r="M2" s="6"/>
      <c r="N2" s="6"/>
      <c r="O2" s="7"/>
      <c r="P2" s="6"/>
      <c r="Q2" s="6"/>
      <c r="R2" s="6"/>
      <c r="S2" s="7"/>
      <c r="T2" s="6"/>
    </row>
    <row r="3" spans="2:27" ht="12.75">
      <c r="B3" s="5" t="s">
        <v>0</v>
      </c>
      <c r="C3" s="13">
        <v>1</v>
      </c>
      <c r="D3" s="13">
        <v>2</v>
      </c>
      <c r="E3" s="13" t="s">
        <v>132</v>
      </c>
      <c r="F3" s="14" t="s">
        <v>126</v>
      </c>
      <c r="G3" s="14" t="s">
        <v>129</v>
      </c>
      <c r="H3" s="2" t="s">
        <v>424</v>
      </c>
      <c r="I3" s="11" t="s">
        <v>423</v>
      </c>
      <c r="J3" s="11" t="s">
        <v>413</v>
      </c>
      <c r="K3" s="2" t="s">
        <v>425</v>
      </c>
      <c r="U3" s="6"/>
      <c r="V3" s="6"/>
      <c r="W3" s="6"/>
      <c r="X3" s="6"/>
      <c r="Y3" s="6"/>
      <c r="Z3" s="6"/>
      <c r="AA3" s="6"/>
    </row>
    <row r="4" spans="1:27" ht="12.75">
      <c r="A4" s="2">
        <v>1</v>
      </c>
      <c r="B4" t="s">
        <v>346</v>
      </c>
      <c r="C4">
        <f>IF(AND(N4&lt;=0.01,N4&gt;0),"1","")</f>
      </c>
      <c r="D4" t="str">
        <f>IF(AND(R4&lt;=0.01,R4&gt;0),"2","")</f>
        <v>2</v>
      </c>
      <c r="E4" t="str">
        <f>IF(AND(T4&lt;=0.01,T4&gt;0),"t","")</f>
        <v>t</v>
      </c>
      <c r="F4" t="str">
        <f aca="true" t="shared" si="0" ref="F4:F14">IF(AND(L4&gt;0,L4&lt;=5),"T1c"," ")&amp;IF(AND(M4&gt;0,M4&lt;=5),"T1p"," ")</f>
        <v>  </v>
      </c>
      <c r="G4" t="str">
        <f aca="true" t="shared" si="1" ref="G4:G14">IF(AND(P4&gt;0,P4&lt;=5),"T2c"," ")&amp;IF(AND(Q4&gt;0,Q4&lt;=5),"T2p"," ")</f>
        <v>  </v>
      </c>
      <c r="H4" s="33">
        <f aca="true" t="shared" si="2" ref="H4:H14">I$19</f>
        <v>0.0340907188</v>
      </c>
      <c r="I4" s="3">
        <f>'orig. data'!D4</f>
        <v>0.036788081</v>
      </c>
      <c r="J4" s="3">
        <f>'orig. data'!R4</f>
        <v>0.0711208457</v>
      </c>
      <c r="K4" s="33">
        <f aca="true" t="shared" si="3" ref="K4:K14">J$19</f>
        <v>0.063049363</v>
      </c>
      <c r="L4" s="6">
        <f>'orig. data'!B4</f>
        <v>780</v>
      </c>
      <c r="M4" s="6">
        <f>'orig. data'!C4</f>
        <v>21429</v>
      </c>
      <c r="N4" s="12">
        <f>'orig. data'!G4</f>
        <v>0.0687914354</v>
      </c>
      <c r="O4" s="8"/>
      <c r="P4" s="6">
        <f>'orig. data'!P4</f>
        <v>1573</v>
      </c>
      <c r="Q4" s="6">
        <f>'orig. data'!Q4</f>
        <v>22837</v>
      </c>
      <c r="R4" s="12">
        <f>'orig. data'!U4</f>
        <v>0.0002645017</v>
      </c>
      <c r="S4" s="8"/>
      <c r="T4" s="12">
        <f>'orig. data'!AD4</f>
        <v>2.377244E-37</v>
      </c>
      <c r="U4" s="3"/>
      <c r="V4" s="3"/>
      <c r="W4" s="3"/>
      <c r="X4" s="3"/>
      <c r="Y4" s="3"/>
      <c r="Z4" s="3"/>
      <c r="AA4" s="3"/>
    </row>
    <row r="5" spans="1:27" ht="12.75">
      <c r="A5" s="2">
        <v>2</v>
      </c>
      <c r="B5" t="s">
        <v>135</v>
      </c>
      <c r="C5" t="str">
        <f aca="true" t="shared" si="4" ref="C5:C38">IF(AND(N5&lt;=0.01,N5&gt;0),"1","")</f>
        <v>1</v>
      </c>
      <c r="D5" t="str">
        <f aca="true" t="shared" si="5" ref="D5:D38">IF(AND(R5&lt;=0.01,R5&gt;0),"2","")</f>
        <v>2</v>
      </c>
      <c r="E5" t="str">
        <f aca="true" t="shared" si="6" ref="E5:E38">IF(AND(T5&lt;=0.01,T5&gt;0),"t","")</f>
        <v>t</v>
      </c>
      <c r="F5" t="str">
        <f t="shared" si="0"/>
        <v>  </v>
      </c>
      <c r="G5" t="str">
        <f t="shared" si="1"/>
        <v>  </v>
      </c>
      <c r="H5" s="33">
        <f t="shared" si="2"/>
        <v>0.0340907188</v>
      </c>
      <c r="I5" s="3">
        <f>'orig. data'!D5</f>
        <v>0.038155405</v>
      </c>
      <c r="J5" s="3">
        <f>'orig. data'!R5</f>
        <v>0.0792403323</v>
      </c>
      <c r="K5" s="33">
        <f t="shared" si="3"/>
        <v>0.063049363</v>
      </c>
      <c r="L5" s="6">
        <f>'orig. data'!B5</f>
        <v>1991</v>
      </c>
      <c r="M5" s="6">
        <f>'orig. data'!C5</f>
        <v>50391</v>
      </c>
      <c r="N5" s="12">
        <f>'orig. data'!G5</f>
        <v>0.0002768194</v>
      </c>
      <c r="O5" s="9"/>
      <c r="P5" s="6">
        <f>'orig. data'!P5</f>
        <v>3932</v>
      </c>
      <c r="Q5" s="6">
        <f>'orig. data'!Q5</f>
        <v>49774</v>
      </c>
      <c r="R5" s="12">
        <f>'orig. data'!U5</f>
        <v>1.189223E-18</v>
      </c>
      <c r="S5" s="9"/>
      <c r="T5" s="12">
        <f>'orig. data'!AD5</f>
        <v>3.432932E-91</v>
      </c>
      <c r="U5" s="1"/>
      <c r="V5" s="1"/>
      <c r="W5" s="1"/>
      <c r="X5" s="1"/>
      <c r="Y5" s="1"/>
      <c r="Z5" s="1"/>
      <c r="AA5" s="1"/>
    </row>
    <row r="6" spans="1:27" ht="12.75">
      <c r="A6" s="2">
        <v>3</v>
      </c>
      <c r="B6" t="s">
        <v>136</v>
      </c>
      <c r="C6" t="str">
        <f t="shared" si="4"/>
        <v>1</v>
      </c>
      <c r="D6" t="str">
        <f t="shared" si="5"/>
        <v>2</v>
      </c>
      <c r="E6" t="str">
        <f t="shared" si="6"/>
        <v>t</v>
      </c>
      <c r="F6" t="str">
        <f t="shared" si="0"/>
        <v>  </v>
      </c>
      <c r="G6" t="str">
        <f t="shared" si="1"/>
        <v>  </v>
      </c>
      <c r="H6" s="33">
        <f t="shared" si="2"/>
        <v>0.0340907188</v>
      </c>
      <c r="I6" s="3">
        <f>'orig. data'!D7</f>
        <v>0.0373273253</v>
      </c>
      <c r="J6" s="3">
        <f>'orig. data'!R7</f>
        <v>0.0879358178</v>
      </c>
      <c r="K6" s="33">
        <f t="shared" si="3"/>
        <v>0.063049363</v>
      </c>
      <c r="L6" s="6">
        <f>'orig. data'!B7</f>
        <v>2140</v>
      </c>
      <c r="M6" s="6">
        <f>'orig. data'!C7</f>
        <v>53497</v>
      </c>
      <c r="N6" s="12">
        <f>'orig. data'!G7</f>
        <v>0.0030864945</v>
      </c>
      <c r="O6" s="9"/>
      <c r="P6" s="6">
        <f>'orig. data'!P7</f>
        <v>4597</v>
      </c>
      <c r="Q6" s="6">
        <f>'orig. data'!Q7</f>
        <v>51116</v>
      </c>
      <c r="R6" s="12">
        <f>'orig. data'!U7</f>
        <v>2.967516E-40</v>
      </c>
      <c r="S6" s="9"/>
      <c r="T6" s="12">
        <f>'orig. data'!AD7</f>
        <v>1.80335E-133</v>
      </c>
      <c r="U6" s="1"/>
      <c r="V6" s="1"/>
      <c r="W6" s="1"/>
      <c r="X6" s="1"/>
      <c r="Y6" s="1"/>
      <c r="Z6" s="1"/>
      <c r="AA6" s="1"/>
    </row>
    <row r="7" spans="1:27" ht="12.75">
      <c r="A7" s="2">
        <v>4</v>
      </c>
      <c r="B7" t="s">
        <v>347</v>
      </c>
      <c r="C7" t="str">
        <f t="shared" si="4"/>
        <v>1</v>
      </c>
      <c r="D7" t="str">
        <f t="shared" si="5"/>
        <v>2</v>
      </c>
      <c r="E7" t="str">
        <f t="shared" si="6"/>
        <v>t</v>
      </c>
      <c r="F7" t="str">
        <f t="shared" si="0"/>
        <v>  </v>
      </c>
      <c r="G7" t="str">
        <f t="shared" si="1"/>
        <v>  </v>
      </c>
      <c r="H7" s="33">
        <f t="shared" si="2"/>
        <v>0.0340907188</v>
      </c>
      <c r="I7" s="3">
        <f>'orig. data'!D6</f>
        <v>0.0388898111</v>
      </c>
      <c r="J7" s="3">
        <f>'orig. data'!R6</f>
        <v>0.0865016875</v>
      </c>
      <c r="K7" s="33">
        <f t="shared" si="3"/>
        <v>0.063049363</v>
      </c>
      <c r="L7" s="6">
        <f>'orig. data'!B6</f>
        <v>1025</v>
      </c>
      <c r="M7" s="6">
        <f>'orig. data'!C6</f>
        <v>25917</v>
      </c>
      <c r="N7" s="12">
        <f>'orig. data'!G6</f>
        <v>0.000570531</v>
      </c>
      <c r="O7" s="9"/>
      <c r="P7" s="6">
        <f>'orig. data'!P6</f>
        <v>2251</v>
      </c>
      <c r="Q7" s="6">
        <f>'orig. data'!Q6</f>
        <v>25762</v>
      </c>
      <c r="R7" s="12">
        <f>'orig. data'!U6</f>
        <v>1.433951E-26</v>
      </c>
      <c r="S7" s="9"/>
      <c r="T7" s="12">
        <f>'orig. data'!AD6</f>
        <v>4.425902E-69</v>
      </c>
      <c r="U7" s="1"/>
      <c r="V7" s="1"/>
      <c r="W7" s="1"/>
      <c r="X7" s="1"/>
      <c r="Y7" s="1"/>
      <c r="Z7" s="1"/>
      <c r="AA7" s="1"/>
    </row>
    <row r="8" spans="1:27" ht="12.75">
      <c r="A8" s="2">
        <v>5</v>
      </c>
      <c r="B8" t="s">
        <v>185</v>
      </c>
      <c r="C8" t="str">
        <f t="shared" si="4"/>
        <v>1</v>
      </c>
      <c r="D8" t="str">
        <f t="shared" si="5"/>
        <v>2</v>
      </c>
      <c r="E8" t="str">
        <f t="shared" si="6"/>
        <v>t</v>
      </c>
      <c r="F8" t="str">
        <f t="shared" si="0"/>
        <v>  </v>
      </c>
      <c r="G8" t="str">
        <f t="shared" si="1"/>
        <v>  </v>
      </c>
      <c r="H8" s="33">
        <f t="shared" si="2"/>
        <v>0.0340907188</v>
      </c>
      <c r="I8" s="3">
        <f>'orig. data'!D8</f>
        <v>0.029032412</v>
      </c>
      <c r="J8" s="3">
        <f>'orig. data'!R8</f>
        <v>0.0489769074</v>
      </c>
      <c r="K8" s="33">
        <f t="shared" si="3"/>
        <v>0.063049363</v>
      </c>
      <c r="L8" s="6">
        <f>'orig. data'!B8</f>
        <v>10076</v>
      </c>
      <c r="M8" s="6">
        <f>'orig. data'!C8</f>
        <v>345670</v>
      </c>
      <c r="N8" s="12">
        <f>'orig. data'!G8</f>
        <v>3.961048E-15</v>
      </c>
      <c r="O8" s="9"/>
      <c r="P8" s="6">
        <f>'orig. data'!P8</f>
        <v>17103</v>
      </c>
      <c r="Q8" s="6">
        <f>'orig. data'!Q8</f>
        <v>347746</v>
      </c>
      <c r="R8" s="12">
        <f>'orig. data'!U8</f>
        <v>8.787887E-42</v>
      </c>
      <c r="S8" s="9"/>
      <c r="T8" s="12">
        <f>'orig. data'!AD8</f>
        <v>1.18406E-169</v>
      </c>
      <c r="U8" s="1"/>
      <c r="V8" s="1"/>
      <c r="W8" s="1"/>
      <c r="X8" s="1"/>
      <c r="Y8" s="1"/>
      <c r="Z8" s="1"/>
      <c r="AA8" s="1"/>
    </row>
    <row r="9" spans="1:27" ht="12.75">
      <c r="A9" s="2">
        <v>6</v>
      </c>
      <c r="B9" t="s">
        <v>186</v>
      </c>
      <c r="C9" t="str">
        <f t="shared" si="4"/>
        <v>1</v>
      </c>
      <c r="D9" t="str">
        <f t="shared" si="5"/>
        <v>2</v>
      </c>
      <c r="E9" t="str">
        <f t="shared" si="6"/>
        <v>t</v>
      </c>
      <c r="F9" t="str">
        <f t="shared" si="0"/>
        <v>  </v>
      </c>
      <c r="G9" t="str">
        <f t="shared" si="1"/>
        <v>  </v>
      </c>
      <c r="H9" s="33">
        <f t="shared" si="2"/>
        <v>0.0340907188</v>
      </c>
      <c r="I9" s="3">
        <f>'orig. data'!D9</f>
        <v>0.0514081315</v>
      </c>
      <c r="J9" s="3">
        <f>'orig. data'!R9</f>
        <v>0.1010267468</v>
      </c>
      <c r="K9" s="33">
        <f t="shared" si="3"/>
        <v>0.063049363</v>
      </c>
      <c r="L9" s="6">
        <f>'orig. data'!B9</f>
        <v>1750</v>
      </c>
      <c r="M9" s="6">
        <f>'orig. data'!C9</f>
        <v>32380</v>
      </c>
      <c r="N9" s="12">
        <f>'orig. data'!G9</f>
        <v>3.243693E-37</v>
      </c>
      <c r="O9" s="9"/>
      <c r="P9" s="6">
        <f>'orig. data'!P9</f>
        <v>3186</v>
      </c>
      <c r="Q9" s="6">
        <f>'orig. data'!Q9</f>
        <v>31043</v>
      </c>
      <c r="R9" s="12">
        <f>'orig. data'!U9</f>
        <v>1.301752E-68</v>
      </c>
      <c r="S9" s="9"/>
      <c r="T9" s="12">
        <f>'orig. data'!AD9</f>
        <v>6.450316E-70</v>
      </c>
      <c r="U9" s="1"/>
      <c r="V9" s="1"/>
      <c r="W9" s="1"/>
      <c r="X9" s="1"/>
      <c r="Y9" s="1"/>
      <c r="Z9" s="1"/>
      <c r="AA9" s="1"/>
    </row>
    <row r="10" spans="1:20" ht="12.75">
      <c r="A10" s="2">
        <v>7</v>
      </c>
      <c r="B10" t="s">
        <v>348</v>
      </c>
      <c r="C10" t="str">
        <f t="shared" si="4"/>
        <v>1</v>
      </c>
      <c r="D10" t="str">
        <f t="shared" si="5"/>
        <v>2</v>
      </c>
      <c r="E10" t="str">
        <f t="shared" si="6"/>
        <v>t</v>
      </c>
      <c r="F10" t="str">
        <f t="shared" si="0"/>
        <v>  </v>
      </c>
      <c r="G10" t="str">
        <f t="shared" si="1"/>
        <v>  </v>
      </c>
      <c r="H10" s="33">
        <f t="shared" si="2"/>
        <v>0.0340907188</v>
      </c>
      <c r="I10" s="3">
        <f>'orig. data'!D10</f>
        <v>0.038157154</v>
      </c>
      <c r="J10" s="3">
        <f>'orig. data'!R10</f>
        <v>0.0695441473</v>
      </c>
      <c r="K10" s="33">
        <f t="shared" si="3"/>
        <v>0.063049363</v>
      </c>
      <c r="L10" s="6">
        <f>'orig. data'!B10</f>
        <v>1441</v>
      </c>
      <c r="M10" s="6">
        <f>'orig. data'!C10</f>
        <v>38216</v>
      </c>
      <c r="N10" s="12">
        <f>'orig. data'!G10</f>
        <v>0.0009525125</v>
      </c>
      <c r="P10" s="6">
        <f>'orig. data'!P10</f>
        <v>2696</v>
      </c>
      <c r="Q10" s="6">
        <f>'orig. data'!Q10</f>
        <v>40353</v>
      </c>
      <c r="R10" s="12">
        <f>'orig. data'!U10</f>
        <v>0.0005477411</v>
      </c>
      <c r="T10" s="12">
        <f>'orig. data'!AD10</f>
        <v>9.531287E-48</v>
      </c>
    </row>
    <row r="11" spans="1:27" ht="12.75">
      <c r="A11" s="2">
        <v>8</v>
      </c>
      <c r="B11" t="s">
        <v>349</v>
      </c>
      <c r="C11">
        <f t="shared" si="4"/>
      </c>
      <c r="D11" t="str">
        <f t="shared" si="5"/>
        <v>2</v>
      </c>
      <c r="E11" t="str">
        <f t="shared" si="6"/>
        <v>t</v>
      </c>
      <c r="F11" t="str">
        <f t="shared" si="0"/>
        <v>  </v>
      </c>
      <c r="G11" t="str">
        <f t="shared" si="1"/>
        <v>  </v>
      </c>
      <c r="H11" s="33">
        <f t="shared" si="2"/>
        <v>0.0340907188</v>
      </c>
      <c r="I11" s="3">
        <f>'orig. data'!D11</f>
        <v>0.0305029365</v>
      </c>
      <c r="J11" s="3">
        <f>'orig. data'!R11</f>
        <v>0.0569391844</v>
      </c>
      <c r="K11" s="33">
        <f t="shared" si="3"/>
        <v>0.063049363</v>
      </c>
      <c r="L11" s="6">
        <f>'orig. data'!B11</f>
        <v>509</v>
      </c>
      <c r="M11" s="6">
        <f>'orig. data'!C11</f>
        <v>17039</v>
      </c>
      <c r="N11" s="12">
        <f>'orig. data'!G11</f>
        <v>0.0261018138</v>
      </c>
      <c r="O11" s="9"/>
      <c r="P11" s="6">
        <f>'orig. data'!P11</f>
        <v>1001</v>
      </c>
      <c r="Q11" s="6">
        <f>'orig. data'!Q11</f>
        <v>18666</v>
      </c>
      <c r="R11" s="12">
        <f>'orig. data'!U11</f>
        <v>0.0077903976</v>
      </c>
      <c r="S11" s="9"/>
      <c r="T11" s="12">
        <f>'orig. data'!AD11</f>
        <v>2.852599E-23</v>
      </c>
      <c r="U11" s="1"/>
      <c r="V11" s="1"/>
      <c r="W11" s="1"/>
      <c r="X11" s="1"/>
      <c r="Y11" s="1"/>
      <c r="Z11" s="1"/>
      <c r="AA11" s="1"/>
    </row>
    <row r="12" spans="1:27" ht="12.75">
      <c r="A12" s="2">
        <v>9</v>
      </c>
      <c r="B12" t="s">
        <v>350</v>
      </c>
      <c r="C12">
        <f t="shared" si="4"/>
      </c>
      <c r="D12" t="str">
        <f t="shared" si="5"/>
        <v>2</v>
      </c>
      <c r="E12" t="str">
        <f t="shared" si="6"/>
        <v>t</v>
      </c>
      <c r="F12" t="str">
        <f t="shared" si="0"/>
        <v>  </v>
      </c>
      <c r="G12" t="str">
        <f t="shared" si="1"/>
        <v>  </v>
      </c>
      <c r="H12" s="33">
        <f t="shared" si="2"/>
        <v>0.0340907188</v>
      </c>
      <c r="I12" s="3">
        <f>'orig. data'!D12</f>
        <v>0.055988332</v>
      </c>
      <c r="J12" s="3">
        <f>'orig. data'!R12</f>
        <v>0.1772404207</v>
      </c>
      <c r="K12" s="33">
        <f t="shared" si="3"/>
        <v>0.063049363</v>
      </c>
      <c r="L12" s="6">
        <f>'orig. data'!B12</f>
        <v>9</v>
      </c>
      <c r="M12" s="6">
        <f>'orig. data'!C12</f>
        <v>161</v>
      </c>
      <c r="N12" s="12">
        <f>'orig. data'!G12</f>
        <v>0.1866799103</v>
      </c>
      <c r="O12" s="9"/>
      <c r="P12" s="6">
        <f>'orig. data'!P12</f>
        <v>30</v>
      </c>
      <c r="Q12" s="6">
        <f>'orig. data'!Q12</f>
        <v>196</v>
      </c>
      <c r="R12" s="12">
        <f>'orig. data'!U12</f>
        <v>1.801716E-07</v>
      </c>
      <c r="S12" s="9"/>
      <c r="T12" s="12">
        <f>'orig. data'!AD12</f>
        <v>0.008446739</v>
      </c>
      <c r="U12" s="1"/>
      <c r="V12" s="1"/>
      <c r="W12" s="1"/>
      <c r="X12" s="1"/>
      <c r="Y12" s="1"/>
      <c r="Z12" s="1"/>
      <c r="AA12" s="1"/>
    </row>
    <row r="13" spans="1:27" ht="12.75">
      <c r="A13" s="2">
        <v>10</v>
      </c>
      <c r="B13" t="s">
        <v>187</v>
      </c>
      <c r="C13" t="str">
        <f t="shared" si="4"/>
        <v>1</v>
      </c>
      <c r="D13" t="str">
        <f t="shared" si="5"/>
        <v>2</v>
      </c>
      <c r="E13" t="str">
        <f t="shared" si="6"/>
        <v>t</v>
      </c>
      <c r="F13" t="str">
        <f t="shared" si="0"/>
        <v>  </v>
      </c>
      <c r="G13" t="str">
        <f t="shared" si="1"/>
        <v>  </v>
      </c>
      <c r="H13" s="33">
        <f t="shared" si="2"/>
        <v>0.0340907188</v>
      </c>
      <c r="I13" s="3">
        <f>'orig. data'!D13</f>
        <v>0.0648562677</v>
      </c>
      <c r="J13" s="3">
        <f>'orig. data'!R13</f>
        <v>0.1238134089</v>
      </c>
      <c r="K13" s="33">
        <f t="shared" si="3"/>
        <v>0.063049363</v>
      </c>
      <c r="L13" s="6">
        <f>'orig. data'!B13</f>
        <v>460</v>
      </c>
      <c r="M13" s="6">
        <f>'orig. data'!C13</f>
        <v>7236</v>
      </c>
      <c r="N13" s="12">
        <f>'orig. data'!G13</f>
        <v>1.605631E-35</v>
      </c>
      <c r="O13" s="9"/>
      <c r="P13" s="6">
        <f>'orig. data'!P13</f>
        <v>879</v>
      </c>
      <c r="Q13" s="6">
        <f>'orig. data'!Q13</f>
        <v>7503</v>
      </c>
      <c r="R13" s="12">
        <f>'orig. data'!U13</f>
        <v>7.009719E-65</v>
      </c>
      <c r="S13" s="9"/>
      <c r="T13" s="12">
        <f>'orig. data'!AD13</f>
        <v>3.187656E-23</v>
      </c>
      <c r="U13" s="1"/>
      <c r="V13" s="1"/>
      <c r="W13" s="1"/>
      <c r="X13" s="1"/>
      <c r="Y13" s="1"/>
      <c r="Z13" s="1"/>
      <c r="AA13" s="1"/>
    </row>
    <row r="14" spans="1:27" ht="12.75">
      <c r="A14" s="2">
        <v>11</v>
      </c>
      <c r="B14" t="s">
        <v>351</v>
      </c>
      <c r="C14">
        <f t="shared" si="4"/>
      </c>
      <c r="D14" t="str">
        <f t="shared" si="5"/>
        <v>2</v>
      </c>
      <c r="E14" t="str">
        <f t="shared" si="6"/>
        <v>t</v>
      </c>
      <c r="F14" t="str">
        <f t="shared" si="0"/>
        <v>  </v>
      </c>
      <c r="G14" t="str">
        <f t="shared" si="1"/>
        <v>  </v>
      </c>
      <c r="H14" s="33">
        <f t="shared" si="2"/>
        <v>0.0340907188</v>
      </c>
      <c r="I14" s="3">
        <f>'orig. data'!D14</f>
        <v>0.0359879929</v>
      </c>
      <c r="J14" s="3">
        <f>'orig. data'!R14</f>
        <v>0.1117067763</v>
      </c>
      <c r="K14" s="33">
        <f t="shared" si="3"/>
        <v>0.063049363</v>
      </c>
      <c r="L14" s="6">
        <f>'orig. data'!B14</f>
        <v>173</v>
      </c>
      <c r="M14" s="6">
        <f>'orig. data'!C14</f>
        <v>5118</v>
      </c>
      <c r="N14" s="12">
        <f>'orig. data'!G14</f>
        <v>0.4991197658</v>
      </c>
      <c r="O14" s="9"/>
      <c r="P14" s="6">
        <f>'orig. data'!P14</f>
        <v>647</v>
      </c>
      <c r="Q14" s="6">
        <f>'orig. data'!Q14</f>
        <v>6041</v>
      </c>
      <c r="R14" s="12">
        <f>'orig. data'!U14</f>
        <v>2.467014E-33</v>
      </c>
      <c r="S14" s="9"/>
      <c r="T14" s="12">
        <f>'orig. data'!AD14</f>
        <v>9.740296E-34</v>
      </c>
      <c r="U14" s="1"/>
      <c r="V14" s="1"/>
      <c r="W14" s="1"/>
      <c r="X14" s="1"/>
      <c r="Y14" s="1"/>
      <c r="Z14" s="1"/>
      <c r="AA14" s="1"/>
    </row>
    <row r="15" spans="2:27" ht="12.75">
      <c r="B15"/>
      <c r="C15"/>
      <c r="D15"/>
      <c r="E15"/>
      <c r="F15"/>
      <c r="G15"/>
      <c r="H15" s="33"/>
      <c r="I15" s="3"/>
      <c r="J15" s="3"/>
      <c r="K15" s="33"/>
      <c r="L15" s="6"/>
      <c r="M15" s="6"/>
      <c r="N15" s="12"/>
      <c r="O15" s="9"/>
      <c r="P15" s="6"/>
      <c r="Q15" s="6"/>
      <c r="R15" s="12"/>
      <c r="S15" s="9"/>
      <c r="T15" s="12"/>
      <c r="U15" s="1"/>
      <c r="V15" s="1"/>
      <c r="W15" s="1"/>
      <c r="X15" s="1"/>
      <c r="Y15" s="1"/>
      <c r="Z15" s="1"/>
      <c r="AA15" s="1"/>
    </row>
    <row r="16" spans="1:27" ht="12.75">
      <c r="A16" s="2">
        <v>12</v>
      </c>
      <c r="B16" t="s">
        <v>137</v>
      </c>
      <c r="C16" t="str">
        <f t="shared" si="4"/>
        <v>1</v>
      </c>
      <c r="D16" t="str">
        <f t="shared" si="5"/>
        <v>2</v>
      </c>
      <c r="E16" t="str">
        <f t="shared" si="6"/>
        <v>t</v>
      </c>
      <c r="F16" t="str">
        <f>IF(AND(L16&gt;0,L16&lt;=5),"T1c"," ")&amp;IF(AND(M16&gt;0,M16&lt;=5),"T1p"," ")</f>
        <v>  </v>
      </c>
      <c r="G16" t="str">
        <f>IF(AND(P16&gt;0,P16&lt;=5),"T2c"," ")&amp;IF(AND(Q16&gt;0,Q16&lt;=5),"T2p"," ")</f>
        <v>  </v>
      </c>
      <c r="H16" s="33">
        <f>I$19</f>
        <v>0.0340907188</v>
      </c>
      <c r="I16" s="3">
        <f>'orig. data'!D15</f>
        <v>0.0376491961</v>
      </c>
      <c r="J16" s="3">
        <f>'orig. data'!R15</f>
        <v>0.0817832371</v>
      </c>
      <c r="K16" s="33">
        <f>J$19</f>
        <v>0.063049363</v>
      </c>
      <c r="L16" s="6">
        <f>'orig. data'!B15</f>
        <v>4911</v>
      </c>
      <c r="M16" s="6">
        <f>'orig. data'!C15</f>
        <v>125317</v>
      </c>
      <c r="N16" s="12">
        <f>'orig. data'!G15</f>
        <v>0.0001006393</v>
      </c>
      <c r="O16" s="9"/>
      <c r="P16" s="6">
        <f>'orig. data'!P15</f>
        <v>10102</v>
      </c>
      <c r="Q16" s="6">
        <f>'orig. data'!Q15</f>
        <v>123727</v>
      </c>
      <c r="R16" s="12">
        <f>'orig. data'!U15</f>
        <v>9.601425E-31</v>
      </c>
      <c r="S16" s="9"/>
      <c r="T16" s="12">
        <f>'orig. data'!AD15</f>
        <v>1.31639E-170</v>
      </c>
      <c r="U16" s="1"/>
      <c r="V16" s="1"/>
      <c r="W16" s="1"/>
      <c r="X16" s="1"/>
      <c r="Y16" s="1"/>
      <c r="Z16" s="1"/>
      <c r="AA16" s="1"/>
    </row>
    <row r="17" spans="1:20" ht="12.75">
      <c r="A17" s="2">
        <v>13</v>
      </c>
      <c r="B17" t="s">
        <v>188</v>
      </c>
      <c r="C17" t="str">
        <f t="shared" si="4"/>
        <v>1</v>
      </c>
      <c r="D17" t="str">
        <f t="shared" si="5"/>
        <v>2</v>
      </c>
      <c r="E17" t="str">
        <f t="shared" si="6"/>
        <v>t</v>
      </c>
      <c r="F17" t="str">
        <f>IF(AND(L17&gt;0,L17&lt;=5),"T1c"," ")&amp;IF(AND(M17&gt;0,M17&lt;=5),"T1p"," ")</f>
        <v>  </v>
      </c>
      <c r="G17" t="str">
        <f>IF(AND(P17&gt;0,P17&lt;=5),"T2c"," ")&amp;IF(AND(Q17&gt;0,Q17&lt;=5),"T2p"," ")</f>
        <v>  </v>
      </c>
      <c r="H17" s="33">
        <f>I$19</f>
        <v>0.0340907188</v>
      </c>
      <c r="I17" s="3">
        <f>'orig. data'!D16</f>
        <v>0.041816386</v>
      </c>
      <c r="J17" s="3">
        <f>'orig. data'!R16</f>
        <v>0.0783990258</v>
      </c>
      <c r="K17" s="33">
        <f>J$19</f>
        <v>0.063049363</v>
      </c>
      <c r="L17" s="6">
        <f>'orig. data'!B16</f>
        <v>3700</v>
      </c>
      <c r="M17" s="6">
        <f>'orig. data'!C16</f>
        <v>87635</v>
      </c>
      <c r="N17" s="12">
        <f>'orig. data'!G16</f>
        <v>3.613684E-14</v>
      </c>
      <c r="P17" s="6">
        <f>'orig. data'!P16</f>
        <v>6883</v>
      </c>
      <c r="Q17" s="6">
        <f>'orig. data'!Q16</f>
        <v>90062</v>
      </c>
      <c r="R17" s="12">
        <f>'orig. data'!U16</f>
        <v>3.84298E-20</v>
      </c>
      <c r="T17" s="12">
        <f>'orig. data'!AD16</f>
        <v>1.054958E-93</v>
      </c>
    </row>
    <row r="18" spans="1:20" ht="12.75">
      <c r="A18" s="2">
        <v>14</v>
      </c>
      <c r="B18" t="s">
        <v>189</v>
      </c>
      <c r="C18" t="str">
        <f t="shared" si="4"/>
        <v>1</v>
      </c>
      <c r="D18" t="str">
        <f t="shared" si="5"/>
        <v>2</v>
      </c>
      <c r="E18" t="str">
        <f t="shared" si="6"/>
        <v>t</v>
      </c>
      <c r="F18" t="str">
        <f>IF(AND(L18&gt;0,L18&lt;=5),"T1c"," ")&amp;IF(AND(M18&gt;0,M18&lt;=5),"T1p"," ")</f>
        <v>  </v>
      </c>
      <c r="G18" t="str">
        <f>IF(AND(P18&gt;0,P18&lt;=5),"T2c"," ")&amp;IF(AND(Q18&gt;0,Q18&lt;=5),"T2p"," ")</f>
        <v>  </v>
      </c>
      <c r="H18" s="33">
        <f>I$19</f>
        <v>0.0340907188</v>
      </c>
      <c r="I18" s="3">
        <f>'orig. data'!D17</f>
        <v>0.0532443934</v>
      </c>
      <c r="J18" s="3">
        <f>'orig. data'!R17</f>
        <v>0.119702164</v>
      </c>
      <c r="K18" s="33">
        <f>J$19</f>
        <v>0.063049363</v>
      </c>
      <c r="L18" s="6">
        <f>'orig. data'!B17</f>
        <v>642</v>
      </c>
      <c r="M18" s="6">
        <f>'orig. data'!C17</f>
        <v>12515</v>
      </c>
      <c r="N18" s="12">
        <f>'orig. data'!G17</f>
        <v>9.39566E-23</v>
      </c>
      <c r="P18" s="6">
        <f>'orig. data'!P17</f>
        <v>1556</v>
      </c>
      <c r="Q18" s="6">
        <f>'orig. data'!Q17</f>
        <v>13740</v>
      </c>
      <c r="R18" s="12">
        <f>'orig. data'!U17</f>
        <v>3.290799E-82</v>
      </c>
      <c r="T18" s="12">
        <f>'orig. data'!AD17</f>
        <v>5.046761E-50</v>
      </c>
    </row>
    <row r="19" spans="1:20" ht="12.75">
      <c r="A19" s="2">
        <v>15</v>
      </c>
      <c r="B19" t="s">
        <v>138</v>
      </c>
      <c r="C19">
        <f t="shared" si="4"/>
      </c>
      <c r="D19">
        <f t="shared" si="5"/>
      </c>
      <c r="E19" t="str">
        <f t="shared" si="6"/>
        <v>t</v>
      </c>
      <c r="F19" t="str">
        <f>IF(AND(L19&gt;0,L19&lt;=5),"T1c"," ")&amp;IF(AND(M19&gt;0,M19&lt;=5),"T1p"," ")</f>
        <v>  </v>
      </c>
      <c r="G19" t="str">
        <f>IF(AND(P19&gt;0,P19&lt;=5),"T2c"," ")&amp;IF(AND(Q19&gt;0,Q19&lt;=5),"T2p"," ")</f>
        <v>  </v>
      </c>
      <c r="H19" s="33">
        <f>I$19</f>
        <v>0.0340907188</v>
      </c>
      <c r="I19" s="3">
        <f>'orig. data'!D18</f>
        <v>0.0340907188</v>
      </c>
      <c r="J19" s="3">
        <f>'orig. data'!R18</f>
        <v>0.063049363</v>
      </c>
      <c r="K19" s="33">
        <f>J$19</f>
        <v>0.063049363</v>
      </c>
      <c r="L19" s="6">
        <f>'orig. data'!B18</f>
        <v>20354</v>
      </c>
      <c r="M19" s="6">
        <f>'orig. data'!C18</f>
        <v>597054</v>
      </c>
      <c r="N19" s="12" t="str">
        <f>'orig. data'!G18</f>
        <v> </v>
      </c>
      <c r="P19" s="6">
        <f>'orig. data'!P18</f>
        <v>37895</v>
      </c>
      <c r="Q19" s="6">
        <f>'orig. data'!Q18</f>
        <v>601037</v>
      </c>
      <c r="R19" s="12" t="str">
        <f>'orig. data'!U18</f>
        <v> </v>
      </c>
      <c r="T19" s="12">
        <f>'orig. data'!AD18</f>
        <v>2.33942E-164</v>
      </c>
    </row>
    <row r="20" spans="2:20" ht="12.75">
      <c r="B20"/>
      <c r="C20"/>
      <c r="D20"/>
      <c r="E20"/>
      <c r="F20"/>
      <c r="G20"/>
      <c r="H20" s="33"/>
      <c r="I20" s="3"/>
      <c r="J20" s="3"/>
      <c r="K20" s="33"/>
      <c r="L20" s="6"/>
      <c r="M20" s="6"/>
      <c r="N20" s="12"/>
      <c r="P20" s="6"/>
      <c r="Q20" s="6"/>
      <c r="R20" s="12"/>
      <c r="T20" s="12"/>
    </row>
    <row r="21" spans="1:20" ht="12.75">
      <c r="A21" s="2">
        <v>16</v>
      </c>
      <c r="B21" t="s">
        <v>190</v>
      </c>
      <c r="C21" t="str">
        <f t="shared" si="4"/>
        <v>1</v>
      </c>
      <c r="D21" t="str">
        <f t="shared" si="5"/>
        <v>2</v>
      </c>
      <c r="E21" t="str">
        <f t="shared" si="6"/>
        <v>t</v>
      </c>
      <c r="F21" t="str">
        <f aca="true" t="shared" si="7" ref="F21:F32">IF(AND(L21&gt;0,L21&lt;=5),"T1c"," ")&amp;IF(AND(M21&gt;0,M21&lt;=5),"T1p"," ")</f>
        <v>  </v>
      </c>
      <c r="G21" t="str">
        <f aca="true" t="shared" si="8" ref="G21:G32">IF(AND(P21&gt;0,P21&lt;=5),"T2c"," ")&amp;IF(AND(Q21&gt;0,Q21&lt;=5),"T2p"," ")</f>
        <v>  </v>
      </c>
      <c r="H21" s="33">
        <f aca="true" t="shared" si="9" ref="H21:H32">I$19</f>
        <v>0.0340907188</v>
      </c>
      <c r="I21" s="3">
        <f>'orig. data'!D19</f>
        <v>0.0251431445</v>
      </c>
      <c r="J21" s="3">
        <f>'orig. data'!R19</f>
        <v>0.0442995027</v>
      </c>
      <c r="K21" s="33">
        <f aca="true" t="shared" si="10" ref="K21:K32">J$19</f>
        <v>0.063049363</v>
      </c>
      <c r="L21" s="6">
        <f>'orig. data'!B19</f>
        <v>653</v>
      </c>
      <c r="M21" s="6">
        <f>'orig. data'!C19</f>
        <v>26588</v>
      </c>
      <c r="N21" s="12">
        <f>'orig. data'!G19</f>
        <v>2.431481E-11</v>
      </c>
      <c r="P21" s="6">
        <f>'orig. data'!P19</f>
        <v>1278</v>
      </c>
      <c r="Q21" s="6">
        <f>'orig. data'!Q19</f>
        <v>29707</v>
      </c>
      <c r="R21" s="12">
        <f>'orig. data'!U19</f>
        <v>1.804682E-23</v>
      </c>
      <c r="T21" s="12">
        <f>'orig. data'!AD19</f>
        <v>3.766094E-23</v>
      </c>
    </row>
    <row r="22" spans="1:20" ht="12.75">
      <c r="A22" s="2">
        <v>17</v>
      </c>
      <c r="B22" t="s">
        <v>191</v>
      </c>
      <c r="C22" t="str">
        <f t="shared" si="4"/>
        <v>1</v>
      </c>
      <c r="D22" t="str">
        <f t="shared" si="5"/>
        <v>2</v>
      </c>
      <c r="E22" t="str">
        <f t="shared" si="6"/>
        <v>t</v>
      </c>
      <c r="F22" t="str">
        <f t="shared" si="7"/>
        <v>  </v>
      </c>
      <c r="G22" t="str">
        <f t="shared" si="8"/>
        <v>  </v>
      </c>
      <c r="H22" s="33">
        <f t="shared" si="9"/>
        <v>0.0340907188</v>
      </c>
      <c r="I22" s="3">
        <f>'orig. data'!D20</f>
        <v>0.0252589332</v>
      </c>
      <c r="J22" s="3">
        <f>'orig. data'!R20</f>
        <v>0.0461877273</v>
      </c>
      <c r="K22" s="33">
        <f t="shared" si="10"/>
        <v>0.063049363</v>
      </c>
      <c r="L22" s="6">
        <f>'orig. data'!B20</f>
        <v>533</v>
      </c>
      <c r="M22" s="6">
        <f>'orig. data'!C20</f>
        <v>20187</v>
      </c>
      <c r="N22" s="12">
        <f>'orig. data'!G20</f>
        <v>5.930222E-10</v>
      </c>
      <c r="P22" s="6">
        <f>'orig. data'!P20</f>
        <v>935</v>
      </c>
      <c r="Q22" s="6">
        <f>'orig. data'!Q20</f>
        <v>20119</v>
      </c>
      <c r="R22" s="12">
        <f>'orig. data'!U20</f>
        <v>8.31146E-16</v>
      </c>
      <c r="T22" s="12">
        <f>'orig. data'!AD20</f>
        <v>1.653478E-22</v>
      </c>
    </row>
    <row r="23" spans="1:20" ht="12.75">
      <c r="A23" s="2">
        <v>18</v>
      </c>
      <c r="B23" t="s">
        <v>194</v>
      </c>
      <c r="C23" t="str">
        <f t="shared" si="4"/>
        <v>1</v>
      </c>
      <c r="D23" t="str">
        <f t="shared" si="5"/>
        <v>2</v>
      </c>
      <c r="E23" t="str">
        <f t="shared" si="6"/>
        <v>t</v>
      </c>
      <c r="F23" t="str">
        <f t="shared" si="7"/>
        <v>  </v>
      </c>
      <c r="G23" t="str">
        <f t="shared" si="8"/>
        <v>  </v>
      </c>
      <c r="H23" s="33">
        <f t="shared" si="9"/>
        <v>0.0340907188</v>
      </c>
      <c r="I23" s="3">
        <f>'orig. data'!D25</f>
        <v>0.0262748198</v>
      </c>
      <c r="J23" s="3">
        <f>'orig. data'!R25</f>
        <v>0.0417767759</v>
      </c>
      <c r="K23" s="33">
        <f t="shared" si="10"/>
        <v>0.063049363</v>
      </c>
      <c r="L23" s="6">
        <f>'orig. data'!B25</f>
        <v>294</v>
      </c>
      <c r="M23" s="6">
        <f>'orig. data'!C25</f>
        <v>11695</v>
      </c>
      <c r="N23" s="12">
        <f>'orig. data'!G25</f>
        <v>4.54959E-05</v>
      </c>
      <c r="P23" s="6">
        <f>'orig. data'!P25</f>
        <v>499</v>
      </c>
      <c r="Q23" s="6">
        <f>'orig. data'!Q25</f>
        <v>13008</v>
      </c>
      <c r="R23" s="12">
        <f>'orig. data'!U25</f>
        <v>1.321483E-16</v>
      </c>
      <c r="T23" s="12">
        <f>'orig. data'!AD25</f>
        <v>4.0682879E-08</v>
      </c>
    </row>
    <row r="24" spans="1:20" ht="12.75">
      <c r="A24" s="2">
        <v>19</v>
      </c>
      <c r="B24" t="s">
        <v>139</v>
      </c>
      <c r="C24" t="str">
        <f t="shared" si="4"/>
        <v>1</v>
      </c>
      <c r="D24" t="str">
        <f t="shared" si="5"/>
        <v>2</v>
      </c>
      <c r="E24" t="str">
        <f t="shared" si="6"/>
        <v>t</v>
      </c>
      <c r="F24" t="str">
        <f t="shared" si="7"/>
        <v>  </v>
      </c>
      <c r="G24" t="str">
        <f t="shared" si="8"/>
        <v>  </v>
      </c>
      <c r="H24" s="33">
        <f t="shared" si="9"/>
        <v>0.0340907188</v>
      </c>
      <c r="I24" s="3">
        <f>'orig. data'!D21</f>
        <v>0.0275132731</v>
      </c>
      <c r="J24" s="3">
        <f>'orig. data'!R21</f>
        <v>0.0487676491</v>
      </c>
      <c r="K24" s="33">
        <f t="shared" si="10"/>
        <v>0.063049363</v>
      </c>
      <c r="L24" s="6">
        <f>'orig. data'!B21</f>
        <v>1087</v>
      </c>
      <c r="M24" s="6">
        <f>'orig. data'!C21</f>
        <v>37616</v>
      </c>
      <c r="N24" s="12">
        <f>'orig. data'!G21</f>
        <v>9.1832556E-09</v>
      </c>
      <c r="P24" s="6">
        <f>'orig. data'!P21</f>
        <v>1823</v>
      </c>
      <c r="Q24" s="6">
        <f>'orig. data'!Q21</f>
        <v>35969</v>
      </c>
      <c r="R24" s="12">
        <f>'orig. data'!U21</f>
        <v>1.62224E-16</v>
      </c>
      <c r="T24" s="12">
        <f>'orig. data'!AD21</f>
        <v>1.134432E-34</v>
      </c>
    </row>
    <row r="25" spans="1:20" ht="12.75">
      <c r="A25" s="2">
        <v>20</v>
      </c>
      <c r="B25" t="s">
        <v>352</v>
      </c>
      <c r="C25">
        <f t="shared" si="4"/>
      </c>
      <c r="D25">
        <f t="shared" si="5"/>
      </c>
      <c r="E25" t="str">
        <f t="shared" si="6"/>
        <v>t</v>
      </c>
      <c r="F25" t="str">
        <f t="shared" si="7"/>
        <v>  </v>
      </c>
      <c r="G25" t="str">
        <f t="shared" si="8"/>
        <v>  </v>
      </c>
      <c r="H25" s="33">
        <f t="shared" si="9"/>
        <v>0.0340907188</v>
      </c>
      <c r="I25" s="3">
        <f>'orig. data'!D24</f>
        <v>0.0343647273</v>
      </c>
      <c r="J25" s="3">
        <f>'orig. data'!R24</f>
        <v>0.0589828628</v>
      </c>
      <c r="K25" s="33">
        <f t="shared" si="10"/>
        <v>0.063049363</v>
      </c>
      <c r="L25" s="6">
        <f>'orig. data'!B24</f>
        <v>798</v>
      </c>
      <c r="M25" s="6">
        <f>'orig. data'!C24</f>
        <v>23581</v>
      </c>
      <c r="N25" s="12">
        <f>'orig. data'!G24</f>
        <v>0.848363801</v>
      </c>
      <c r="P25" s="6">
        <f>'orig. data'!P24</f>
        <v>1433</v>
      </c>
      <c r="Q25" s="6">
        <f>'orig. data'!Q24</f>
        <v>25226</v>
      </c>
      <c r="R25" s="12">
        <f>'orig. data'!U24</f>
        <v>0.0490915488</v>
      </c>
      <c r="T25" s="12">
        <f>'orig. data'!AD24</f>
        <v>1.750504E-24</v>
      </c>
    </row>
    <row r="26" spans="1:20" ht="12.75">
      <c r="A26" s="2">
        <v>21</v>
      </c>
      <c r="B26" t="s">
        <v>192</v>
      </c>
      <c r="C26" t="str">
        <f t="shared" si="4"/>
        <v>1</v>
      </c>
      <c r="D26" t="str">
        <f t="shared" si="5"/>
        <v>2</v>
      </c>
      <c r="E26" t="str">
        <f t="shared" si="6"/>
        <v>t</v>
      </c>
      <c r="F26" t="str">
        <f t="shared" si="7"/>
        <v>  </v>
      </c>
      <c r="G26" t="str">
        <f t="shared" si="8"/>
        <v>  </v>
      </c>
      <c r="H26" s="33">
        <f t="shared" si="9"/>
        <v>0.0340907188</v>
      </c>
      <c r="I26" s="3">
        <f>'orig. data'!D22</f>
        <v>0.0289592745</v>
      </c>
      <c r="J26" s="3">
        <f>'orig. data'!R22</f>
        <v>0.0499516189</v>
      </c>
      <c r="K26" s="33">
        <f t="shared" si="10"/>
        <v>0.063049363</v>
      </c>
      <c r="L26" s="6">
        <f>'orig. data'!B22</f>
        <v>858</v>
      </c>
      <c r="M26" s="6">
        <f>'orig. data'!C22</f>
        <v>30242</v>
      </c>
      <c r="N26" s="12">
        <f>'orig. data'!G22</f>
        <v>5.46085E-05</v>
      </c>
      <c r="P26" s="6">
        <f>'orig. data'!P22</f>
        <v>1516</v>
      </c>
      <c r="Q26" s="6">
        <f>'orig. data'!Q22</f>
        <v>31078</v>
      </c>
      <c r="R26" s="12">
        <f>'orig. data'!U22</f>
        <v>2.578929E-12</v>
      </c>
      <c r="T26" s="12">
        <f>'orig. data'!AD22</f>
        <v>1.574936E-26</v>
      </c>
    </row>
    <row r="27" spans="1:23" ht="12.75">
      <c r="A27" s="2">
        <v>22</v>
      </c>
      <c r="B27" t="s">
        <v>195</v>
      </c>
      <c r="C27">
        <f t="shared" si="4"/>
      </c>
      <c r="D27" t="str">
        <f t="shared" si="5"/>
        <v>2</v>
      </c>
      <c r="E27" t="str">
        <f t="shared" si="6"/>
        <v>t</v>
      </c>
      <c r="F27" t="str">
        <f t="shared" si="7"/>
        <v>  </v>
      </c>
      <c r="G27" t="str">
        <f t="shared" si="8"/>
        <v>  </v>
      </c>
      <c r="H27" s="33">
        <f t="shared" si="9"/>
        <v>0.0340907188</v>
      </c>
      <c r="I27" s="3">
        <f>'orig. data'!D26</f>
        <v>0.0316804539</v>
      </c>
      <c r="J27" s="3">
        <f>'orig. data'!R26</f>
        <v>0.0507587911</v>
      </c>
      <c r="K27" s="33">
        <f t="shared" si="10"/>
        <v>0.063049363</v>
      </c>
      <c r="L27" s="6">
        <f>'orig. data'!B26</f>
        <v>1057</v>
      </c>
      <c r="M27" s="6">
        <f>'orig. data'!C26</f>
        <v>33183</v>
      </c>
      <c r="N27" s="12">
        <f>'orig. data'!G26</f>
        <v>0.0508335677</v>
      </c>
      <c r="P27" s="6">
        <f>'orig. data'!P26</f>
        <v>1669</v>
      </c>
      <c r="Q27" s="6">
        <f>'orig. data'!Q26</f>
        <v>32959</v>
      </c>
      <c r="R27" s="12">
        <f>'orig. data'!U26</f>
        <v>1.476381E-11</v>
      </c>
      <c r="T27" s="12">
        <f>'orig. data'!AD26</f>
        <v>1.572536E-22</v>
      </c>
      <c r="U27" s="1"/>
      <c r="V27" s="1"/>
      <c r="W27" s="1"/>
    </row>
    <row r="28" spans="1:23" ht="12.75">
      <c r="A28" s="2">
        <v>23</v>
      </c>
      <c r="B28" t="s">
        <v>193</v>
      </c>
      <c r="C28" t="str">
        <f t="shared" si="4"/>
        <v>1</v>
      </c>
      <c r="D28" t="str">
        <f t="shared" si="5"/>
        <v>2</v>
      </c>
      <c r="E28" t="str">
        <f t="shared" si="6"/>
        <v>t</v>
      </c>
      <c r="F28" t="str">
        <f t="shared" si="7"/>
        <v>  </v>
      </c>
      <c r="G28" t="str">
        <f t="shared" si="8"/>
        <v>  </v>
      </c>
      <c r="H28" s="33">
        <f t="shared" si="9"/>
        <v>0.0340907188</v>
      </c>
      <c r="I28" s="3">
        <f>'orig. data'!D23</f>
        <v>0.0289351258</v>
      </c>
      <c r="J28" s="3">
        <f>'orig. data'!R23</f>
        <v>0.0440284653</v>
      </c>
      <c r="K28" s="33">
        <f t="shared" si="10"/>
        <v>0.063049363</v>
      </c>
      <c r="L28" s="6">
        <f>'orig. data'!B23</f>
        <v>1438</v>
      </c>
      <c r="M28" s="6">
        <f>'orig. data'!C23</f>
        <v>51060</v>
      </c>
      <c r="N28" s="12">
        <f>'orig. data'!G23</f>
        <v>1.4210116E-06</v>
      </c>
      <c r="P28" s="6">
        <f>'orig. data'!P23</f>
        <v>2259</v>
      </c>
      <c r="Q28" s="6">
        <f>'orig. data'!Q23</f>
        <v>52386</v>
      </c>
      <c r="R28" s="12">
        <f>'orig. data'!U23</f>
        <v>7.691824E-34</v>
      </c>
      <c r="T28" s="12">
        <f>'orig. data'!AD23</f>
        <v>4.625258E-22</v>
      </c>
      <c r="U28" s="1"/>
      <c r="V28" s="1"/>
      <c r="W28" s="1"/>
    </row>
    <row r="29" spans="1:23" ht="12.75">
      <c r="A29" s="2">
        <v>24</v>
      </c>
      <c r="B29" t="s">
        <v>140</v>
      </c>
      <c r="C29" t="str">
        <f t="shared" si="4"/>
        <v>1</v>
      </c>
      <c r="D29" t="str">
        <f t="shared" si="5"/>
        <v>2</v>
      </c>
      <c r="E29" t="str">
        <f t="shared" si="6"/>
        <v>t</v>
      </c>
      <c r="F29" t="str">
        <f t="shared" si="7"/>
        <v>  </v>
      </c>
      <c r="G29" t="str">
        <f t="shared" si="8"/>
        <v>  </v>
      </c>
      <c r="H29" s="33">
        <f t="shared" si="9"/>
        <v>0.0340907188</v>
      </c>
      <c r="I29" s="3">
        <f>'orig. data'!D27</f>
        <v>0.027298166</v>
      </c>
      <c r="J29" s="3">
        <f>'orig. data'!R27</f>
        <v>0.0445355127</v>
      </c>
      <c r="K29" s="33">
        <f t="shared" si="10"/>
        <v>0.063049363</v>
      </c>
      <c r="L29" s="6">
        <f>'orig. data'!B27</f>
        <v>1094</v>
      </c>
      <c r="M29" s="6">
        <f>'orig. data'!C27</f>
        <v>40433</v>
      </c>
      <c r="N29" s="12">
        <f>'orig. data'!G27</f>
        <v>1.9149992E-09</v>
      </c>
      <c r="P29" s="6">
        <f>'orig. data'!P27</f>
        <v>1793</v>
      </c>
      <c r="Q29" s="6">
        <f>'orig. data'!Q27</f>
        <v>40957</v>
      </c>
      <c r="R29" s="12">
        <f>'orig. data'!U27</f>
        <v>1.951494E-28</v>
      </c>
      <c r="T29" s="12">
        <f>'orig. data'!AD27</f>
        <v>2.688521E-25</v>
      </c>
      <c r="U29" s="1"/>
      <c r="V29" s="1"/>
      <c r="W29" s="1"/>
    </row>
    <row r="30" spans="1:23" ht="12.75">
      <c r="A30" s="2">
        <v>25</v>
      </c>
      <c r="B30" t="s">
        <v>353</v>
      </c>
      <c r="C30">
        <f t="shared" si="4"/>
      </c>
      <c r="D30" t="str">
        <f t="shared" si="5"/>
        <v>2</v>
      </c>
      <c r="E30" t="str">
        <f t="shared" si="6"/>
        <v>t</v>
      </c>
      <c r="F30" t="str">
        <f t="shared" si="7"/>
        <v>  </v>
      </c>
      <c r="G30" t="str">
        <f t="shared" si="8"/>
        <v>  </v>
      </c>
      <c r="H30" s="33">
        <f t="shared" si="9"/>
        <v>0.0340907188</v>
      </c>
      <c r="I30" s="3">
        <f>'orig. data'!D28</f>
        <v>0.0296142405</v>
      </c>
      <c r="J30" s="3">
        <f>'orig. data'!R28</f>
        <v>0.0462708766</v>
      </c>
      <c r="K30" s="33">
        <f t="shared" si="10"/>
        <v>0.063049363</v>
      </c>
      <c r="L30" s="6">
        <f>'orig. data'!B28</f>
        <v>303</v>
      </c>
      <c r="M30" s="6">
        <f>'orig. data'!C28</f>
        <v>10424</v>
      </c>
      <c r="N30" s="12">
        <f>'orig. data'!G28</f>
        <v>0.0229628486</v>
      </c>
      <c r="O30" s="9"/>
      <c r="P30" s="6">
        <f>'orig. data'!P28</f>
        <v>480</v>
      </c>
      <c r="Q30" s="6">
        <f>'orig. data'!Q28</f>
        <v>10542</v>
      </c>
      <c r="R30" s="12">
        <f>'orig. data'!U28</f>
        <v>1.1724893E-09</v>
      </c>
      <c r="T30" s="12">
        <f>'orig. data'!AD28</f>
        <v>1.0201643E-07</v>
      </c>
      <c r="U30" s="1"/>
      <c r="V30" s="1"/>
      <c r="W30" s="1"/>
    </row>
    <row r="31" spans="1:23" ht="12.75">
      <c r="A31" s="2">
        <v>26</v>
      </c>
      <c r="B31" t="s">
        <v>355</v>
      </c>
      <c r="C31">
        <f t="shared" si="4"/>
      </c>
      <c r="D31">
        <f t="shared" si="5"/>
      </c>
      <c r="E31" t="str">
        <f t="shared" si="6"/>
        <v>t</v>
      </c>
      <c r="F31" t="str">
        <f t="shared" si="7"/>
        <v>  </v>
      </c>
      <c r="G31" t="str">
        <f t="shared" si="8"/>
        <v>  </v>
      </c>
      <c r="H31" s="33">
        <f t="shared" si="9"/>
        <v>0.0340907188</v>
      </c>
      <c r="I31" s="3">
        <f>'orig. data'!D30</f>
        <v>0.0313311938</v>
      </c>
      <c r="J31" s="3">
        <f>'orig. data'!R30</f>
        <v>0.0577215015</v>
      </c>
      <c r="K31" s="33">
        <f t="shared" si="10"/>
        <v>0.063049363</v>
      </c>
      <c r="L31" s="6">
        <f>'orig. data'!B30</f>
        <v>708</v>
      </c>
      <c r="M31" s="6">
        <f>'orig. data'!C30</f>
        <v>21995</v>
      </c>
      <c r="N31" s="12">
        <f>'orig. data'!G30</f>
        <v>0.0503625349</v>
      </c>
      <c r="O31" s="9"/>
      <c r="P31" s="6">
        <f>'orig. data'!P30</f>
        <v>1191</v>
      </c>
      <c r="Q31" s="6">
        <f>'orig. data'!Q30</f>
        <v>20061</v>
      </c>
      <c r="R31" s="12">
        <f>'orig. data'!U30</f>
        <v>0.0140021679</v>
      </c>
      <c r="T31" s="12">
        <f>'orig. data'!AD30</f>
        <v>1.746304E-28</v>
      </c>
      <c r="U31" s="1"/>
      <c r="V31" s="1"/>
      <c r="W31" s="1"/>
    </row>
    <row r="32" spans="1:23" ht="12.75">
      <c r="A32" s="2">
        <v>27</v>
      </c>
      <c r="B32" t="s">
        <v>354</v>
      </c>
      <c r="C32" t="str">
        <f t="shared" si="4"/>
        <v>1</v>
      </c>
      <c r="D32">
        <f t="shared" si="5"/>
      </c>
      <c r="E32" t="str">
        <f t="shared" si="6"/>
        <v>t</v>
      </c>
      <c r="F32" t="str">
        <f t="shared" si="7"/>
        <v>  </v>
      </c>
      <c r="G32" t="str">
        <f t="shared" si="8"/>
        <v>  </v>
      </c>
      <c r="H32" s="33">
        <f t="shared" si="9"/>
        <v>0.0340907188</v>
      </c>
      <c r="I32" s="3">
        <f>'orig. data'!D29</f>
        <v>0.0305446872</v>
      </c>
      <c r="J32" s="3">
        <f>'orig. data'!R29</f>
        <v>0.0599249062</v>
      </c>
      <c r="K32" s="33">
        <f t="shared" si="10"/>
        <v>0.063049363</v>
      </c>
      <c r="L32" s="6">
        <f>'orig. data'!B29</f>
        <v>1253</v>
      </c>
      <c r="M32" s="6">
        <f>'orig. data'!C29</f>
        <v>38666</v>
      </c>
      <c r="N32" s="12">
        <f>'orig. data'!G29</f>
        <v>0.0020226089</v>
      </c>
      <c r="O32" s="9"/>
      <c r="P32" s="6">
        <f>'orig. data'!P29</f>
        <v>2227</v>
      </c>
      <c r="Q32" s="6">
        <f>'orig. data'!Q29</f>
        <v>35734</v>
      </c>
      <c r="R32" s="12">
        <f>'orig. data'!U29</f>
        <v>0.082985365</v>
      </c>
      <c r="T32" s="12">
        <f>'orig. data'!AD29</f>
        <v>6.586645E-55</v>
      </c>
      <c r="U32" s="1"/>
      <c r="V32" s="1"/>
      <c r="W32" s="1"/>
    </row>
    <row r="33" spans="2:23" ht="12.75">
      <c r="B33"/>
      <c r="C33"/>
      <c r="D33"/>
      <c r="E33"/>
      <c r="F33"/>
      <c r="G33"/>
      <c r="H33" s="33"/>
      <c r="I33" s="3"/>
      <c r="J33" s="3"/>
      <c r="K33" s="33"/>
      <c r="L33" s="6"/>
      <c r="M33" s="6"/>
      <c r="N33" s="12"/>
      <c r="O33" s="9"/>
      <c r="P33" s="6"/>
      <c r="Q33" s="6"/>
      <c r="R33" s="12"/>
      <c r="T33" s="12"/>
      <c r="U33" s="1"/>
      <c r="V33" s="1"/>
      <c r="W33" s="1"/>
    </row>
    <row r="34" spans="1:23" ht="12.75">
      <c r="A34" s="2">
        <v>28</v>
      </c>
      <c r="B34" t="s">
        <v>196</v>
      </c>
      <c r="C34" t="str">
        <f t="shared" si="4"/>
        <v>1</v>
      </c>
      <c r="D34" t="str">
        <f t="shared" si="5"/>
        <v>2</v>
      </c>
      <c r="E34" t="str">
        <f t="shared" si="6"/>
        <v>t</v>
      </c>
      <c r="F34" t="str">
        <f>IF(AND(L34&gt;0,L34&lt;=5),"T1c"," ")&amp;IF(AND(M34&gt;0,M34&lt;=5),"T1p"," ")</f>
        <v>  </v>
      </c>
      <c r="G34" t="str">
        <f>IF(AND(P34&gt;0,P34&lt;=5),"T2c"," ")&amp;IF(AND(Q34&gt;0,Q34&lt;=5),"T2p"," ")</f>
        <v>  </v>
      </c>
      <c r="H34" s="33">
        <f>I$19</f>
        <v>0.0340907188</v>
      </c>
      <c r="I34" s="3">
        <f>'orig. data'!D31</f>
        <v>0.0269438853</v>
      </c>
      <c r="J34" s="3">
        <f>'orig. data'!R31</f>
        <v>0.0441335847</v>
      </c>
      <c r="K34" s="33">
        <f>J$19</f>
        <v>0.063049363</v>
      </c>
      <c r="L34" s="6">
        <f>'orig. data'!B31</f>
        <v>4136</v>
      </c>
      <c r="M34" s="6">
        <f>'orig. data'!C31</f>
        <v>158670</v>
      </c>
      <c r="N34" s="12">
        <f>'orig. data'!G31</f>
        <v>4.776493E-19</v>
      </c>
      <c r="O34" s="9"/>
      <c r="P34" s="6">
        <f>'orig. data'!P31</f>
        <v>7224</v>
      </c>
      <c r="Q34" s="6">
        <f>'orig. data'!Q31</f>
        <v>168169</v>
      </c>
      <c r="R34" s="12">
        <f>'orig. data'!U31</f>
        <v>1.623465E-51</v>
      </c>
      <c r="T34" s="12">
        <f>'orig. data'!AD31</f>
        <v>1.815024E-58</v>
      </c>
      <c r="U34" s="1"/>
      <c r="V34" s="1"/>
      <c r="W34" s="1"/>
    </row>
    <row r="35" spans="1:23" ht="12.75">
      <c r="A35" s="2">
        <v>29</v>
      </c>
      <c r="B35" s="15" t="s">
        <v>356</v>
      </c>
      <c r="C35" t="str">
        <f t="shared" si="4"/>
        <v>1</v>
      </c>
      <c r="D35" t="str">
        <f t="shared" si="5"/>
        <v>2</v>
      </c>
      <c r="E35" t="str">
        <f t="shared" si="6"/>
        <v>t</v>
      </c>
      <c r="F35" t="str">
        <f>IF(AND(L35&gt;0,L35&lt;=5),"T1c"," ")&amp;IF(AND(M35&gt;0,M35&lt;=5),"T1p"," ")</f>
        <v>  </v>
      </c>
      <c r="G35" t="str">
        <f>IF(AND(P35&gt;0,P35&lt;=5),"T2c"," ")&amp;IF(AND(Q35&gt;0,Q35&lt;=5),"T2p"," ")</f>
        <v>  </v>
      </c>
      <c r="H35" s="33">
        <f>I$19</f>
        <v>0.0340907188</v>
      </c>
      <c r="I35" s="3">
        <f>'orig. data'!D32</f>
        <v>0.0288427751</v>
      </c>
      <c r="J35" s="3">
        <f>'orig. data'!R32</f>
        <v>0.0496890699</v>
      </c>
      <c r="K35" s="33">
        <f>J$19</f>
        <v>0.063049363</v>
      </c>
      <c r="L35" s="6">
        <f>'orig. data'!B32</f>
        <v>2985</v>
      </c>
      <c r="M35" s="6">
        <f>'orig. data'!C32</f>
        <v>102322</v>
      </c>
      <c r="N35" s="12">
        <f>'orig. data'!G32</f>
        <v>3.2154651E-09</v>
      </c>
      <c r="O35" s="9"/>
      <c r="P35" s="6">
        <f>'orig. data'!P32</f>
        <v>5063</v>
      </c>
      <c r="Q35" s="6">
        <f>'orig. data'!Q32</f>
        <v>102364</v>
      </c>
      <c r="R35" s="12">
        <f>'orig. data'!U32</f>
        <v>8.04659E-22</v>
      </c>
      <c r="T35" s="12">
        <f>'orig. data'!AD32</f>
        <v>1.145174E-60</v>
      </c>
      <c r="U35" s="1"/>
      <c r="V35" s="1"/>
      <c r="W35" s="1"/>
    </row>
    <row r="36" spans="1:23" ht="12.75">
      <c r="A36" s="2">
        <v>30</v>
      </c>
      <c r="B36" t="s">
        <v>357</v>
      </c>
      <c r="C36">
        <f t="shared" si="4"/>
      </c>
      <c r="D36">
        <f t="shared" si="5"/>
      </c>
      <c r="E36" t="str">
        <f t="shared" si="6"/>
        <v>t</v>
      </c>
      <c r="F36" t="str">
        <f>IF(AND(L36&gt;0,L36&lt;=5),"T1c"," ")&amp;IF(AND(M36&gt;0,M36&lt;=5),"T1p"," ")</f>
        <v>  </v>
      </c>
      <c r="G36" t="str">
        <f>IF(AND(P36&gt;0,P36&lt;=5),"T2c"," ")&amp;IF(AND(Q36&gt;0,Q36&lt;=5),"T2p"," ")</f>
        <v>  </v>
      </c>
      <c r="H36" s="33">
        <f>I$19</f>
        <v>0.0340907188</v>
      </c>
      <c r="I36" s="3">
        <f>'orig. data'!D33</f>
        <v>0.0336570755</v>
      </c>
      <c r="J36" s="3">
        <f>'orig. data'!R33</f>
        <v>0.0602799617</v>
      </c>
      <c r="K36" s="33">
        <f>J$19</f>
        <v>0.063049363</v>
      </c>
      <c r="L36" s="6">
        <f>'orig. data'!B33</f>
        <v>2955</v>
      </c>
      <c r="M36" s="6">
        <f>'orig. data'!C33</f>
        <v>84678</v>
      </c>
      <c r="N36" s="12">
        <f>'orig. data'!G33</f>
        <v>0.6480816708</v>
      </c>
      <c r="O36" s="9"/>
      <c r="P36" s="6">
        <f>'orig. data'!P33</f>
        <v>4816</v>
      </c>
      <c r="Q36" s="6">
        <f>'orig. data'!Q33</f>
        <v>77213</v>
      </c>
      <c r="R36" s="12">
        <f>'orig. data'!U33</f>
        <v>0.0715025015</v>
      </c>
      <c r="T36" s="12">
        <f>'orig. data'!AD33</f>
        <v>5.399687E-70</v>
      </c>
      <c r="U36" s="1"/>
      <c r="V36" s="1"/>
      <c r="W36" s="1"/>
    </row>
    <row r="37" spans="1:23" ht="12.75">
      <c r="A37" s="2">
        <v>31</v>
      </c>
      <c r="B37" t="s">
        <v>197</v>
      </c>
      <c r="C37" t="str">
        <f t="shared" si="4"/>
        <v>1</v>
      </c>
      <c r="D37" t="str">
        <f t="shared" si="5"/>
        <v>2</v>
      </c>
      <c r="E37" t="str">
        <f t="shared" si="6"/>
        <v>t</v>
      </c>
      <c r="F37" t="str">
        <f>IF(AND(L37&gt;0,L37&lt;=5),"T1c"," ")&amp;IF(AND(M37&gt;0,M37&lt;=5),"T1p"," ")</f>
        <v>  </v>
      </c>
      <c r="G37" t="str">
        <f>IF(AND(P37&gt;0,P37&lt;=5),"T2c"," ")&amp;IF(AND(Q37&gt;0,Q37&lt;=5),"T2p"," ")</f>
        <v>  </v>
      </c>
      <c r="H37" s="33">
        <f aca="true" t="shared" si="11" ref="H37:N37">H8</f>
        <v>0.0340907188</v>
      </c>
      <c r="I37" s="3">
        <f t="shared" si="11"/>
        <v>0.029032412</v>
      </c>
      <c r="J37" s="3">
        <f t="shared" si="11"/>
        <v>0.0489769074</v>
      </c>
      <c r="K37" s="33">
        <f t="shared" si="11"/>
        <v>0.063049363</v>
      </c>
      <c r="L37" s="6">
        <f t="shared" si="11"/>
        <v>10076</v>
      </c>
      <c r="M37" s="6">
        <f t="shared" si="11"/>
        <v>345670</v>
      </c>
      <c r="N37" s="12">
        <f t="shared" si="11"/>
        <v>3.961048E-15</v>
      </c>
      <c r="O37" s="9"/>
      <c r="P37" s="6">
        <f>P8</f>
        <v>17103</v>
      </c>
      <c r="Q37" s="6">
        <f>Q8</f>
        <v>347746</v>
      </c>
      <c r="R37" s="12">
        <f>R8</f>
        <v>8.787887E-42</v>
      </c>
      <c r="T37" s="12">
        <f>T8</f>
        <v>1.18406E-169</v>
      </c>
      <c r="U37" s="1"/>
      <c r="V37" s="1"/>
      <c r="W37" s="1"/>
    </row>
    <row r="38" spans="1:23" ht="12.75">
      <c r="A38" s="2">
        <v>32</v>
      </c>
      <c r="B38" t="str">
        <f>B19</f>
        <v>Manitoba (t)</v>
      </c>
      <c r="C38">
        <f t="shared" si="4"/>
      </c>
      <c r="D38">
        <f t="shared" si="5"/>
      </c>
      <c r="E38" t="str">
        <f t="shared" si="6"/>
        <v>t</v>
      </c>
      <c r="F38" t="str">
        <f>IF(AND(L38&gt;0,L38&lt;=5),"T1c"," ")&amp;IF(AND(M38&gt;0,M38&lt;=5),"T1p"," ")</f>
        <v>  </v>
      </c>
      <c r="G38" t="str">
        <f>IF(AND(P38&gt;0,P38&lt;=5),"T2c"," ")&amp;IF(AND(Q38&gt;0,Q38&lt;=5),"T2p"," ")</f>
        <v>  </v>
      </c>
      <c r="H38" s="33">
        <f aca="true" t="shared" si="12" ref="H38:N38">H19</f>
        <v>0.0340907188</v>
      </c>
      <c r="I38" s="3">
        <f t="shared" si="12"/>
        <v>0.0340907188</v>
      </c>
      <c r="J38" s="3">
        <f t="shared" si="12"/>
        <v>0.063049363</v>
      </c>
      <c r="K38" s="33">
        <f t="shared" si="12"/>
        <v>0.063049363</v>
      </c>
      <c r="L38" s="6">
        <f t="shared" si="12"/>
        <v>20354</v>
      </c>
      <c r="M38" s="6">
        <f t="shared" si="12"/>
        <v>597054</v>
      </c>
      <c r="N38" s="12" t="str">
        <f t="shared" si="12"/>
        <v> </v>
      </c>
      <c r="O38" s="9"/>
      <c r="P38" s="6">
        <f>P19</f>
        <v>37895</v>
      </c>
      <c r="Q38" s="6">
        <f>Q19</f>
        <v>601037</v>
      </c>
      <c r="R38" s="12" t="str">
        <f>R19</f>
        <v> </v>
      </c>
      <c r="T38" s="12">
        <f>T19</f>
        <v>2.33942E-164</v>
      </c>
      <c r="U38" s="1"/>
      <c r="V38" s="1"/>
      <c r="W38" s="1"/>
    </row>
    <row r="39" spans="2:23" ht="12.75">
      <c r="B39"/>
      <c r="C39"/>
      <c r="D39"/>
      <c r="E39"/>
      <c r="F39"/>
      <c r="G39"/>
      <c r="H39" s="33"/>
      <c r="I39" s="3"/>
      <c r="J39" s="3"/>
      <c r="K39" s="33"/>
      <c r="L39" s="6"/>
      <c r="M39" s="6"/>
      <c r="N39" s="12"/>
      <c r="O39" s="9"/>
      <c r="P39" s="6"/>
      <c r="Q39" s="6"/>
      <c r="R39" s="12"/>
      <c r="T39" s="12"/>
      <c r="U39" s="1"/>
      <c r="V39" s="1"/>
      <c r="W39" s="1"/>
    </row>
    <row r="40" spans="1:23" ht="12.75">
      <c r="A40" s="2">
        <v>33</v>
      </c>
      <c r="B40" t="s">
        <v>358</v>
      </c>
      <c r="C40">
        <f>IF(AND(N40&lt;=0.005,N40&gt;0),"1","")</f>
      </c>
      <c r="D40">
        <f>IF(AND(R40&lt;=0.005,R40&gt;0),"2","")</f>
      </c>
      <c r="E40">
        <f>IF(AND(T40&lt;=0.005,T40&gt;0),"t","")</f>
      </c>
      <c r="F40" t="str">
        <f>IF(AND(L40&gt;0,L40&lt;=5),"T1c"," ")&amp;IF(AND(M40&gt;0,M40&lt;=5),"T1p"," ")</f>
        <v>  </v>
      </c>
      <c r="G40" t="str">
        <f>IF(AND(P40&gt;0,P40&lt;=5),"T2c"," ")&amp;IF(AND(Q40&gt;0,Q40&lt;=5),"T2p"," ")</f>
        <v>  </v>
      </c>
      <c r="H40" s="33">
        <f>I$19</f>
        <v>0.0340907188</v>
      </c>
      <c r="I40" s="3">
        <f>'orig. data'!D34</f>
        <v>0.0417971124</v>
      </c>
      <c r="J40" s="3">
        <f>'orig. data'!R34</f>
        <v>0.0576425927</v>
      </c>
      <c r="K40" s="33">
        <f>J$19</f>
        <v>0.063049363</v>
      </c>
      <c r="L40" s="6">
        <f>'orig. data'!B34</f>
        <v>182</v>
      </c>
      <c r="M40" s="6">
        <f>'orig. data'!C34</f>
        <v>4658</v>
      </c>
      <c r="N40" s="12">
        <f>'orig. data'!G34</f>
        <v>0.0246719554</v>
      </c>
      <c r="O40" s="9"/>
      <c r="P40" s="6">
        <f>'orig. data'!P34</f>
        <v>271</v>
      </c>
      <c r="Q40" s="6">
        <f>'orig. data'!Q34</f>
        <v>5334</v>
      </c>
      <c r="R40" s="12">
        <f>'orig. data'!U34</f>
        <v>0.2612822166</v>
      </c>
      <c r="T40" s="12">
        <f>'orig. data'!AD34</f>
        <v>0.0218764298</v>
      </c>
      <c r="U40" s="1"/>
      <c r="V40" s="1"/>
      <c r="W40" s="1"/>
    </row>
    <row r="41" spans="1:23" ht="12.75">
      <c r="A41" s="2">
        <v>34</v>
      </c>
      <c r="B41" t="s">
        <v>359</v>
      </c>
      <c r="C41">
        <f aca="true" t="shared" si="13" ref="C41:C119">IF(AND(N41&lt;=0.005,N41&gt;0),"1","")</f>
      </c>
      <c r="D41">
        <f aca="true" t="shared" si="14" ref="D41:D119">IF(AND(R41&lt;=0.005,R41&gt;0),"2","")</f>
      </c>
      <c r="E41" t="str">
        <f aca="true" t="shared" si="15" ref="E41:E119">IF(AND(T41&lt;=0.005,T41&gt;0),"t","")</f>
        <v>t</v>
      </c>
      <c r="F41" t="str">
        <f>IF(AND(L41&gt;0,L41&lt;=5),"T1c"," ")&amp;IF(AND(M41&gt;0,M41&lt;=5),"T1p"," ")</f>
        <v>  </v>
      </c>
      <c r="G41" t="str">
        <f>IF(AND(P41&gt;0,P41&lt;=5),"T2c"," ")&amp;IF(AND(Q41&gt;0,Q41&lt;=5),"T2p"," ")</f>
        <v>  </v>
      </c>
      <c r="H41" s="33">
        <f>I$19</f>
        <v>0.0340907188</v>
      </c>
      <c r="I41" s="3">
        <f>'orig. data'!D35</f>
        <v>0.032357072</v>
      </c>
      <c r="J41" s="3">
        <f>'orig. data'!R35</f>
        <v>0.0631583301</v>
      </c>
      <c r="K41" s="33">
        <f>J$19</f>
        <v>0.063049363</v>
      </c>
      <c r="L41" s="6">
        <f>'orig. data'!B35</f>
        <v>317</v>
      </c>
      <c r="M41" s="6">
        <f>'orig. data'!C35</f>
        <v>9343</v>
      </c>
      <c r="N41" s="12">
        <f>'orig. data'!G35</f>
        <v>0.4896497416</v>
      </c>
      <c r="O41" s="9"/>
      <c r="P41" s="6">
        <f>'orig. data'!P35</f>
        <v>607</v>
      </c>
      <c r="Q41" s="6">
        <f>'orig. data'!Q35</f>
        <v>9646</v>
      </c>
      <c r="R41" s="12">
        <f>'orig. data'!U35</f>
        <v>0.9786096726</v>
      </c>
      <c r="T41" s="12">
        <f>'orig. data'!AD35</f>
        <v>4.535099E-12</v>
      </c>
      <c r="U41" s="1"/>
      <c r="V41" s="1"/>
      <c r="W41" s="1"/>
    </row>
    <row r="42" spans="1:20" ht="12.75">
      <c r="A42" s="2">
        <v>35</v>
      </c>
      <c r="B42" t="s">
        <v>360</v>
      </c>
      <c r="C42">
        <f t="shared" si="13"/>
      </c>
      <c r="D42">
        <f t="shared" si="14"/>
      </c>
      <c r="E42" t="str">
        <f t="shared" si="15"/>
        <v>t</v>
      </c>
      <c r="F42" t="str">
        <f>IF(AND(L42&gt;0,L42&lt;=5),"T1c"," ")&amp;IF(AND(M42&gt;0,M42&lt;=5),"T1p"," ")</f>
        <v>  </v>
      </c>
      <c r="G42" t="str">
        <f>IF(AND(P42&gt;0,P42&lt;=5),"T2c"," ")&amp;IF(AND(Q42&gt;0,Q42&lt;=5),"T2p"," ")</f>
        <v>  </v>
      </c>
      <c r="H42" s="33">
        <f>I$19</f>
        <v>0.0340907188</v>
      </c>
      <c r="I42" s="3">
        <f>'orig. data'!D36</f>
        <v>0.0264811973</v>
      </c>
      <c r="J42" s="3">
        <f>'orig. data'!R36</f>
        <v>0.0713831251</v>
      </c>
      <c r="K42" s="33">
        <f>J$19</f>
        <v>0.063049363</v>
      </c>
      <c r="L42" s="6">
        <f>'orig. data'!B36</f>
        <v>93</v>
      </c>
      <c r="M42" s="6">
        <f>'orig. data'!C36</f>
        <v>3543</v>
      </c>
      <c r="N42" s="12">
        <f>'orig. data'!G36</f>
        <v>0.0295760962</v>
      </c>
      <c r="O42" s="9"/>
      <c r="P42" s="6">
        <f>'orig. data'!P36</f>
        <v>268</v>
      </c>
      <c r="Q42" s="6">
        <f>'orig. data'!Q36</f>
        <v>3889</v>
      </c>
      <c r="R42" s="12">
        <f>'orig. data'!U36</f>
        <v>0.1293144937</v>
      </c>
      <c r="T42" s="12">
        <f>'orig. data'!AD36</f>
        <v>4.680291E-12</v>
      </c>
    </row>
    <row r="43" spans="1:20" ht="12.75">
      <c r="A43" s="2">
        <v>36</v>
      </c>
      <c r="B43" t="s">
        <v>361</v>
      </c>
      <c r="C43" t="str">
        <f t="shared" si="13"/>
        <v>1</v>
      </c>
      <c r="D43" t="str">
        <f t="shared" si="14"/>
        <v>2</v>
      </c>
      <c r="E43" t="str">
        <f t="shared" si="15"/>
        <v>t</v>
      </c>
      <c r="F43" t="str">
        <f>IF(AND(L43&gt;0,L43&lt;=5),"T1c"," ")&amp;IF(AND(M43&gt;0,M43&lt;=5),"T1p"," ")</f>
        <v>  </v>
      </c>
      <c r="G43" t="str">
        <f>IF(AND(P43&gt;0,P43&lt;=5),"T2c"," ")&amp;IF(AND(Q43&gt;0,Q43&lt;=5),"T2p"," ")</f>
        <v>  </v>
      </c>
      <c r="H43" s="33">
        <f>I$19</f>
        <v>0.0340907188</v>
      </c>
      <c r="I43" s="3">
        <f>'orig. data'!D37</f>
        <v>0.0474035054</v>
      </c>
      <c r="J43" s="3">
        <f>'orig. data'!R37</f>
        <v>0.1119588034</v>
      </c>
      <c r="K43" s="33">
        <f>J$19</f>
        <v>0.063049363</v>
      </c>
      <c r="L43" s="6">
        <f>'orig. data'!B37</f>
        <v>188</v>
      </c>
      <c r="M43" s="6">
        <f>'orig. data'!C37</f>
        <v>3885</v>
      </c>
      <c r="N43" s="12">
        <f>'orig. data'!G37</f>
        <v>0.0002339844</v>
      </c>
      <c r="O43" s="9"/>
      <c r="P43" s="6">
        <f>'orig. data'!P37</f>
        <v>427</v>
      </c>
      <c r="Q43" s="6">
        <f>'orig. data'!Q37</f>
        <v>3968</v>
      </c>
      <c r="R43" s="12">
        <f>'orig. data'!U37</f>
        <v>3.275774E-16</v>
      </c>
      <c r="T43" s="12">
        <f>'orig. data'!AD37</f>
        <v>1.730934E-14</v>
      </c>
    </row>
    <row r="44" spans="2:20" ht="12.75">
      <c r="B44"/>
      <c r="C44"/>
      <c r="D44"/>
      <c r="E44"/>
      <c r="F44"/>
      <c r="G44"/>
      <c r="H44" s="33"/>
      <c r="I44" s="3"/>
      <c r="J44" s="3"/>
      <c r="K44" s="33"/>
      <c r="L44" s="6"/>
      <c r="M44" s="6"/>
      <c r="N44" s="12"/>
      <c r="O44" s="9"/>
      <c r="P44" s="6"/>
      <c r="Q44" s="6"/>
      <c r="R44" s="12"/>
      <c r="T44" s="12"/>
    </row>
    <row r="45" spans="1:20" ht="12.75">
      <c r="A45" s="2">
        <v>37</v>
      </c>
      <c r="B45" t="s">
        <v>414</v>
      </c>
      <c r="C45">
        <f t="shared" si="13"/>
      </c>
      <c r="D45" t="str">
        <f t="shared" si="14"/>
        <v>2</v>
      </c>
      <c r="E45" t="str">
        <f t="shared" si="15"/>
        <v>t</v>
      </c>
      <c r="F45" t="str">
        <f aca="true" t="shared" si="16" ref="F45:F53">IF(AND(L45&gt;0,L45&lt;=5),"T1c"," ")&amp;IF(AND(M45&gt;0,M45&lt;=5),"T1p"," ")</f>
        <v>  </v>
      </c>
      <c r="G45" t="str">
        <f aca="true" t="shared" si="17" ref="G45:G53">IF(AND(P45&gt;0,P45&lt;=5),"T2c"," ")&amp;IF(AND(Q45&gt;0,Q45&lt;=5),"T2p"," ")</f>
        <v>  </v>
      </c>
      <c r="H45" s="33">
        <f aca="true" t="shared" si="18" ref="H45:H53">I$19</f>
        <v>0.0340907188</v>
      </c>
      <c r="I45" s="3">
        <f>'orig. data'!D38</f>
        <v>0.0436115346</v>
      </c>
      <c r="J45" s="3">
        <f>'orig. data'!R38</f>
        <v>0.0786645785</v>
      </c>
      <c r="K45" s="33">
        <f aca="true" t="shared" si="19" ref="K45:K53">J$19</f>
        <v>0.063049363</v>
      </c>
      <c r="L45" s="6">
        <f>'orig. data'!B38</f>
        <v>187</v>
      </c>
      <c r="M45" s="6">
        <f>'orig. data'!C38</f>
        <v>4061</v>
      </c>
      <c r="N45" s="12">
        <f>'orig. data'!G38</f>
        <v>0.0055846361</v>
      </c>
      <c r="O45" s="9"/>
      <c r="P45" s="6">
        <f>'orig. data'!P38</f>
        <v>320</v>
      </c>
      <c r="Q45" s="6">
        <f>'orig. data'!Q38</f>
        <v>3969</v>
      </c>
      <c r="R45" s="12">
        <f>'orig. data'!U38</f>
        <v>0.0033058031</v>
      </c>
      <c r="T45" s="12">
        <f>'orig. data'!AD38</f>
        <v>8.5426908E-07</v>
      </c>
    </row>
    <row r="46" spans="1:20" ht="12.75">
      <c r="A46" s="2">
        <v>38</v>
      </c>
      <c r="B46" t="s">
        <v>415</v>
      </c>
      <c r="C46">
        <f t="shared" si="13"/>
      </c>
      <c r="D46" t="str">
        <f t="shared" si="14"/>
        <v>2</v>
      </c>
      <c r="E46">
        <f t="shared" si="15"/>
      </c>
      <c r="F46" t="str">
        <f t="shared" si="16"/>
        <v>  </v>
      </c>
      <c r="G46" t="str">
        <f t="shared" si="17"/>
        <v>  </v>
      </c>
      <c r="H46" s="33">
        <f t="shared" si="18"/>
        <v>0.0340907188</v>
      </c>
      <c r="I46" s="3">
        <f>'orig. data'!D39</f>
        <v>0.0211041925</v>
      </c>
      <c r="J46" s="3">
        <f>'orig. data'!R39</f>
        <v>0.0409313357</v>
      </c>
      <c r="K46" s="33">
        <f t="shared" si="19"/>
        <v>0.063049363</v>
      </c>
      <c r="L46" s="6">
        <f>'orig. data'!B39</f>
        <v>30</v>
      </c>
      <c r="M46" s="6">
        <f>'orig. data'!C39</f>
        <v>1512</v>
      </c>
      <c r="N46" s="12">
        <f>'orig. data'!G39</f>
        <v>0.0134617457</v>
      </c>
      <c r="P46" s="6">
        <f>'orig. data'!P39</f>
        <v>70</v>
      </c>
      <c r="Q46" s="6">
        <f>'orig. data'!Q39</f>
        <v>1938</v>
      </c>
      <c r="R46" s="12">
        <f>'orig. data'!U39</f>
        <v>0.0010100874</v>
      </c>
      <c r="T46" s="12">
        <f>'orig. data'!AD39</f>
        <v>0.0094498395</v>
      </c>
    </row>
    <row r="47" spans="1:20" ht="12.75">
      <c r="A47" s="2">
        <v>39</v>
      </c>
      <c r="B47" t="s">
        <v>362</v>
      </c>
      <c r="C47">
        <f t="shared" si="13"/>
      </c>
      <c r="D47">
        <f t="shared" si="14"/>
      </c>
      <c r="E47" t="str">
        <f t="shared" si="15"/>
        <v>t</v>
      </c>
      <c r="F47" t="str">
        <f t="shared" si="16"/>
        <v>  </v>
      </c>
      <c r="G47" t="str">
        <f t="shared" si="17"/>
        <v>  </v>
      </c>
      <c r="H47" s="33">
        <f t="shared" si="18"/>
        <v>0.0340907188</v>
      </c>
      <c r="I47" s="3">
        <f>'orig. data'!D40</f>
        <v>0.0371893811</v>
      </c>
      <c r="J47" s="3">
        <f>'orig. data'!R40</f>
        <v>0.0731003346</v>
      </c>
      <c r="K47" s="33">
        <f t="shared" si="19"/>
        <v>0.063049363</v>
      </c>
      <c r="L47" s="6">
        <f>'orig. data'!B40</f>
        <v>196</v>
      </c>
      <c r="M47" s="6">
        <f>'orig. data'!C40</f>
        <v>5078</v>
      </c>
      <c r="N47" s="12">
        <f>'orig. data'!G40</f>
        <v>0.3233068168</v>
      </c>
      <c r="P47" s="6">
        <f>'orig. data'!P40</f>
        <v>363</v>
      </c>
      <c r="Q47" s="6">
        <f>'orig. data'!Q40</f>
        <v>5230</v>
      </c>
      <c r="R47" s="12">
        <f>'orig. data'!U40</f>
        <v>0.0413196474</v>
      </c>
      <c r="T47" s="12">
        <f>'orig. data'!AD40</f>
        <v>4.0901338E-09</v>
      </c>
    </row>
    <row r="48" spans="1:20" ht="12.75">
      <c r="A48" s="2">
        <v>40</v>
      </c>
      <c r="B48" t="s">
        <v>363</v>
      </c>
      <c r="C48" t="str">
        <f t="shared" si="13"/>
        <v>1</v>
      </c>
      <c r="D48" t="str">
        <f t="shared" si="14"/>
        <v>2</v>
      </c>
      <c r="E48" t="str">
        <f t="shared" si="15"/>
        <v>t</v>
      </c>
      <c r="F48" t="str">
        <f t="shared" si="16"/>
        <v>  </v>
      </c>
      <c r="G48" t="str">
        <f t="shared" si="17"/>
        <v>  </v>
      </c>
      <c r="H48" s="33">
        <f t="shared" si="18"/>
        <v>0.0340907188</v>
      </c>
      <c r="I48" s="3">
        <f>'orig. data'!D41</f>
        <v>0.0507972157</v>
      </c>
      <c r="J48" s="3">
        <f>'orig. data'!R41</f>
        <v>0.1014312149</v>
      </c>
      <c r="K48" s="33">
        <f t="shared" si="19"/>
        <v>0.063049363</v>
      </c>
      <c r="L48" s="6">
        <f>'orig. data'!B41</f>
        <v>212</v>
      </c>
      <c r="M48" s="6">
        <f>'orig. data'!C41</f>
        <v>3796</v>
      </c>
      <c r="N48" s="12">
        <f>'orig. data'!G41</f>
        <v>3.3309336E-06</v>
      </c>
      <c r="P48" s="6">
        <f>'orig. data'!P41</f>
        <v>369</v>
      </c>
      <c r="Q48" s="6">
        <f>'orig. data'!Q41</f>
        <v>3521</v>
      </c>
      <c r="R48" s="12">
        <f>'orig. data'!U41</f>
        <v>2.871389E-11</v>
      </c>
      <c r="T48" s="12">
        <f>'orig. data'!AD41</f>
        <v>6.080126E-10</v>
      </c>
    </row>
    <row r="49" spans="1:20" ht="12.75">
      <c r="A49" s="2">
        <v>41</v>
      </c>
      <c r="B49" t="s">
        <v>198</v>
      </c>
      <c r="C49" t="str">
        <f t="shared" si="13"/>
        <v>1</v>
      </c>
      <c r="D49" t="str">
        <f t="shared" si="14"/>
        <v>2</v>
      </c>
      <c r="E49" t="str">
        <f t="shared" si="15"/>
        <v>t</v>
      </c>
      <c r="F49" t="str">
        <f t="shared" si="16"/>
        <v>  </v>
      </c>
      <c r="G49" t="str">
        <f t="shared" si="17"/>
        <v>  </v>
      </c>
      <c r="H49" s="33">
        <f t="shared" si="18"/>
        <v>0.0340907188</v>
      </c>
      <c r="I49" s="3">
        <f>'orig. data'!D43</f>
        <v>0.045165562</v>
      </c>
      <c r="J49" s="3">
        <f>'orig. data'!R43</f>
        <v>0.0951472424</v>
      </c>
      <c r="K49" s="33">
        <f t="shared" si="19"/>
        <v>0.063049363</v>
      </c>
      <c r="L49" s="6">
        <f>'orig. data'!B43</f>
        <v>333</v>
      </c>
      <c r="M49" s="6">
        <f>'orig. data'!C43</f>
        <v>6728</v>
      </c>
      <c r="N49" s="12">
        <f>'orig. data'!G43</f>
        <v>0.0001893378</v>
      </c>
      <c r="P49" s="6">
        <f>'orig. data'!P43</f>
        <v>617</v>
      </c>
      <c r="Q49" s="6">
        <f>'orig. data'!Q43</f>
        <v>6590</v>
      </c>
      <c r="R49" s="12">
        <f>'orig. data'!U43</f>
        <v>1.117641E-10</v>
      </c>
      <c r="T49" s="12">
        <f>'orig. data'!AD43</f>
        <v>4.182379E-15</v>
      </c>
    </row>
    <row r="50" spans="1:20" ht="12.75">
      <c r="A50" s="2">
        <v>42</v>
      </c>
      <c r="B50" t="s">
        <v>364</v>
      </c>
      <c r="C50">
        <f t="shared" si="13"/>
      </c>
      <c r="D50" t="str">
        <f t="shared" si="14"/>
        <v>2</v>
      </c>
      <c r="E50" t="str">
        <f t="shared" si="15"/>
        <v>t</v>
      </c>
      <c r="F50" t="str">
        <f t="shared" si="16"/>
        <v>  </v>
      </c>
      <c r="G50" t="str">
        <f t="shared" si="17"/>
        <v>  </v>
      </c>
      <c r="H50" s="33">
        <f t="shared" si="18"/>
        <v>0.0340907188</v>
      </c>
      <c r="I50" s="3">
        <f>'orig. data'!D42</f>
        <v>0.0388980158</v>
      </c>
      <c r="J50" s="3">
        <f>'orig. data'!R42</f>
        <v>0.0958838266</v>
      </c>
      <c r="K50" s="33">
        <f t="shared" si="19"/>
        <v>0.063049363</v>
      </c>
      <c r="L50" s="6">
        <f>'orig. data'!B42</f>
        <v>454</v>
      </c>
      <c r="M50" s="6">
        <f>'orig. data'!C42</f>
        <v>11013</v>
      </c>
      <c r="N50" s="12">
        <f>'orig. data'!G42</f>
        <v>0.0546375079</v>
      </c>
      <c r="P50" s="6">
        <f>'orig. data'!P42</f>
        <v>1066</v>
      </c>
      <c r="Q50" s="6">
        <f>'orig. data'!Q42</f>
        <v>10685</v>
      </c>
      <c r="R50" s="12">
        <f>'orig. data'!U42</f>
        <v>7.504667E-13</v>
      </c>
      <c r="T50" s="12">
        <f>'orig. data'!AD42</f>
        <v>8.703748E-28</v>
      </c>
    </row>
    <row r="51" spans="1:20" ht="12.75">
      <c r="A51" s="2">
        <v>43</v>
      </c>
      <c r="B51" t="s">
        <v>365</v>
      </c>
      <c r="C51" t="str">
        <f t="shared" si="13"/>
        <v>1</v>
      </c>
      <c r="D51" t="str">
        <f t="shared" si="14"/>
        <v>2</v>
      </c>
      <c r="E51" t="str">
        <f t="shared" si="15"/>
        <v>t</v>
      </c>
      <c r="F51" t="str">
        <f t="shared" si="16"/>
        <v>  </v>
      </c>
      <c r="G51" t="str">
        <f t="shared" si="17"/>
        <v>  </v>
      </c>
      <c r="H51" s="33">
        <f t="shared" si="18"/>
        <v>0.0340907188</v>
      </c>
      <c r="I51" s="3">
        <f>'orig. data'!D44</f>
        <v>0.0466970658</v>
      </c>
      <c r="J51" s="3">
        <f>'orig. data'!R44</f>
        <v>0.1026783861</v>
      </c>
      <c r="K51" s="33">
        <f t="shared" si="19"/>
        <v>0.063049363</v>
      </c>
      <c r="L51" s="6">
        <f>'orig. data'!B44</f>
        <v>113</v>
      </c>
      <c r="M51" s="6">
        <f>'orig. data'!C44</f>
        <v>2187</v>
      </c>
      <c r="N51" s="12">
        <f>'orig. data'!G44</f>
        <v>0.0043051606</v>
      </c>
      <c r="P51" s="6">
        <f>'orig. data'!P44</f>
        <v>222</v>
      </c>
      <c r="Q51" s="6">
        <f>'orig. data'!Q44</f>
        <v>2206</v>
      </c>
      <c r="R51" s="12">
        <f>'orig. data'!U44</f>
        <v>6.0503288E-09</v>
      </c>
      <c r="T51" s="12">
        <f>'orig. data'!AD44</f>
        <v>2.9138481E-08</v>
      </c>
    </row>
    <row r="52" spans="1:20" ht="12.75">
      <c r="A52" s="2">
        <v>44</v>
      </c>
      <c r="B52" t="s">
        <v>366</v>
      </c>
      <c r="C52" t="str">
        <f t="shared" si="13"/>
        <v>1</v>
      </c>
      <c r="D52">
        <f t="shared" si="14"/>
      </c>
      <c r="E52" t="str">
        <f t="shared" si="15"/>
        <v>t</v>
      </c>
      <c r="F52" t="str">
        <f t="shared" si="16"/>
        <v>  </v>
      </c>
      <c r="G52" t="str">
        <f t="shared" si="17"/>
        <v>  </v>
      </c>
      <c r="H52" s="33">
        <f t="shared" si="18"/>
        <v>0.0340907188</v>
      </c>
      <c r="I52" s="3">
        <f>'orig. data'!D45</f>
        <v>0.0241630242</v>
      </c>
      <c r="J52" s="3">
        <f>'orig. data'!R45</f>
        <v>0.0553961758</v>
      </c>
      <c r="K52" s="33">
        <f t="shared" si="19"/>
        <v>0.063049363</v>
      </c>
      <c r="L52" s="6">
        <f>'orig. data'!B45</f>
        <v>359</v>
      </c>
      <c r="M52" s="6">
        <f>'orig. data'!C45</f>
        <v>13458</v>
      </c>
      <c r="N52" s="12">
        <f>'orig. data'!G45</f>
        <v>4.4270295E-06</v>
      </c>
      <c r="P52" s="6">
        <f>'orig. data'!P45</f>
        <v>713</v>
      </c>
      <c r="Q52" s="6">
        <f>'orig. data'!Q45</f>
        <v>13134</v>
      </c>
      <c r="R52" s="12">
        <f>'orig. data'!U45</f>
        <v>0.0382805376</v>
      </c>
      <c r="T52" s="12">
        <f>'orig. data'!AD45</f>
        <v>2.899977E-19</v>
      </c>
    </row>
    <row r="53" spans="1:20" ht="12.75">
      <c r="A53" s="2">
        <v>45</v>
      </c>
      <c r="B53" t="s">
        <v>367</v>
      </c>
      <c r="C53">
        <f t="shared" si="13"/>
      </c>
      <c r="D53">
        <f t="shared" si="14"/>
      </c>
      <c r="E53" t="str">
        <f t="shared" si="15"/>
        <v>t</v>
      </c>
      <c r="F53" t="str">
        <f t="shared" si="16"/>
        <v>  </v>
      </c>
      <c r="G53" t="str">
        <f t="shared" si="17"/>
        <v>  </v>
      </c>
      <c r="H53" s="33">
        <f t="shared" si="18"/>
        <v>0.0340907188</v>
      </c>
      <c r="I53" s="3">
        <f>'orig. data'!D46</f>
        <v>0.0404085152</v>
      </c>
      <c r="J53" s="3">
        <f>'orig. data'!R46</f>
        <v>0.0789517714</v>
      </c>
      <c r="K53" s="33">
        <f t="shared" si="19"/>
        <v>0.063049363</v>
      </c>
      <c r="L53" s="6">
        <f>'orig. data'!B46</f>
        <v>107</v>
      </c>
      <c r="M53" s="6">
        <f>'orig. data'!C46</f>
        <v>2558</v>
      </c>
      <c r="N53" s="12">
        <f>'orig. data'!G46</f>
        <v>0.1200447804</v>
      </c>
      <c r="P53" s="6">
        <f>'orig. data'!P46</f>
        <v>192</v>
      </c>
      <c r="Q53" s="6">
        <f>'orig. data'!Q46</f>
        <v>2501</v>
      </c>
      <c r="R53" s="12">
        <f>'orig. data'!U46</f>
        <v>0.0108238459</v>
      </c>
      <c r="T53" s="12">
        <f>'orig. data'!AD46</f>
        <v>5.0742422E-06</v>
      </c>
    </row>
    <row r="54" spans="2:20" ht="12.75">
      <c r="B54"/>
      <c r="C54"/>
      <c r="D54"/>
      <c r="E54"/>
      <c r="F54"/>
      <c r="G54"/>
      <c r="H54" s="33"/>
      <c r="I54" s="3"/>
      <c r="J54" s="3"/>
      <c r="K54" s="33"/>
      <c r="L54" s="6"/>
      <c r="M54" s="6"/>
      <c r="N54" s="12"/>
      <c r="P54" s="6"/>
      <c r="Q54" s="6"/>
      <c r="R54" s="12"/>
      <c r="T54" s="12"/>
    </row>
    <row r="55" spans="1:20" ht="12.75">
      <c r="A55" s="2">
        <v>46</v>
      </c>
      <c r="B55" t="s">
        <v>200</v>
      </c>
      <c r="C55">
        <f t="shared" si="13"/>
      </c>
      <c r="D55" t="str">
        <f t="shared" si="14"/>
        <v>2</v>
      </c>
      <c r="E55" t="str">
        <f t="shared" si="15"/>
        <v>t</v>
      </c>
      <c r="F55" t="str">
        <f aca="true" t="shared" si="20" ref="F55:F60">IF(AND(L55&gt;0,L55&lt;=5),"T1c"," ")&amp;IF(AND(M55&gt;0,M55&lt;=5),"T1p"," ")</f>
        <v>  </v>
      </c>
      <c r="G55" t="str">
        <f aca="true" t="shared" si="21" ref="G55:G60">IF(AND(P55&gt;0,P55&lt;=5),"T2c"," ")&amp;IF(AND(Q55&gt;0,Q55&lt;=5),"T2p"," ")</f>
        <v>  </v>
      </c>
      <c r="H55" s="33">
        <f aca="true" t="shared" si="22" ref="H55:H60">I$19</f>
        <v>0.0340907188</v>
      </c>
      <c r="I55" s="3">
        <f>'orig. data'!D54</f>
        <v>0.034871964</v>
      </c>
      <c r="J55" s="3">
        <f>'orig. data'!R54</f>
        <v>0.0809100015</v>
      </c>
      <c r="K55" s="33">
        <f aca="true" t="shared" si="23" ref="K55:K60">J$19</f>
        <v>0.063049363</v>
      </c>
      <c r="L55" s="6">
        <f>'orig. data'!B54</f>
        <v>358</v>
      </c>
      <c r="M55" s="6">
        <f>'orig. data'!C54</f>
        <v>9530</v>
      </c>
      <c r="N55" s="12">
        <f>'orig. data'!G54</f>
        <v>0.7589050985</v>
      </c>
      <c r="P55" s="6">
        <f>'orig. data'!P54</f>
        <v>762</v>
      </c>
      <c r="Q55" s="6">
        <f>'orig. data'!Q54</f>
        <v>9410</v>
      </c>
      <c r="R55" s="12">
        <f>'orig. data'!U54</f>
        <v>5.31065E-05</v>
      </c>
      <c r="T55" s="12">
        <f>'orig. data'!AD54</f>
        <v>1.703123E-20</v>
      </c>
    </row>
    <row r="56" spans="1:20" ht="12.75">
      <c r="A56" s="2">
        <v>47</v>
      </c>
      <c r="B56" t="s">
        <v>416</v>
      </c>
      <c r="C56">
        <f t="shared" si="13"/>
      </c>
      <c r="D56" t="str">
        <f t="shared" si="14"/>
        <v>2</v>
      </c>
      <c r="E56" t="str">
        <f t="shared" si="15"/>
        <v>t</v>
      </c>
      <c r="F56" t="str">
        <f t="shared" si="20"/>
        <v>  </v>
      </c>
      <c r="G56" t="str">
        <f t="shared" si="21"/>
        <v>  </v>
      </c>
      <c r="H56" s="33">
        <f t="shared" si="22"/>
        <v>0.0340907188</v>
      </c>
      <c r="I56" s="3">
        <f>'orig. data'!D56</f>
        <v>0.0417754159</v>
      </c>
      <c r="J56" s="3">
        <f>'orig. data'!R56</f>
        <v>0.111324059</v>
      </c>
      <c r="K56" s="33">
        <f t="shared" si="23"/>
        <v>0.063049363</v>
      </c>
      <c r="L56" s="6">
        <f>'orig. data'!B56</f>
        <v>344</v>
      </c>
      <c r="M56" s="6">
        <f>'orig. data'!C56</f>
        <v>7534</v>
      </c>
      <c r="N56" s="12">
        <f>'orig. data'!G56</f>
        <v>0.0064182243</v>
      </c>
      <c r="P56" s="6">
        <f>'orig. data'!P56</f>
        <v>813</v>
      </c>
      <c r="Q56" s="6">
        <f>'orig. data'!Q56</f>
        <v>7149</v>
      </c>
      <c r="R56" s="12">
        <f>'orig. data'!U56</f>
        <v>6.120864E-21</v>
      </c>
      <c r="T56" s="12">
        <f>'orig. data'!AD56</f>
        <v>6.095888E-28</v>
      </c>
    </row>
    <row r="57" spans="1:20" ht="12.75">
      <c r="A57" s="2">
        <v>48</v>
      </c>
      <c r="B57" t="s">
        <v>374</v>
      </c>
      <c r="C57" t="str">
        <f t="shared" si="13"/>
        <v>1</v>
      </c>
      <c r="D57">
        <f t="shared" si="14"/>
      </c>
      <c r="E57" t="str">
        <f t="shared" si="15"/>
        <v>t</v>
      </c>
      <c r="F57" t="str">
        <f t="shared" si="20"/>
        <v>  </v>
      </c>
      <c r="G57" t="str">
        <f t="shared" si="21"/>
        <v>  </v>
      </c>
      <c r="H57" s="33">
        <f t="shared" si="22"/>
        <v>0.0340907188</v>
      </c>
      <c r="I57" s="3">
        <f>'orig. data'!D55</f>
        <v>0.0220391779</v>
      </c>
      <c r="J57" s="3">
        <f>'orig. data'!R55</f>
        <v>0.0526438828</v>
      </c>
      <c r="K57" s="33">
        <f t="shared" si="23"/>
        <v>0.063049363</v>
      </c>
      <c r="L57" s="6">
        <f>'orig. data'!B55</f>
        <v>178</v>
      </c>
      <c r="M57" s="6">
        <f>'orig. data'!C55</f>
        <v>7513</v>
      </c>
      <c r="N57" s="12">
        <f>'orig. data'!G55</f>
        <v>1.6282302E-06</v>
      </c>
      <c r="P57" s="6">
        <f>'orig. data'!P55</f>
        <v>388</v>
      </c>
      <c r="Q57" s="6">
        <f>'orig. data'!Q55</f>
        <v>7275</v>
      </c>
      <c r="R57" s="12">
        <f>'orig. data'!U55</f>
        <v>0.0116649952</v>
      </c>
      <c r="T57" s="12">
        <f>'orig. data'!AD55</f>
        <v>2.338681E-14</v>
      </c>
    </row>
    <row r="58" spans="1:20" ht="12.75">
      <c r="A58" s="2">
        <v>49</v>
      </c>
      <c r="B58" t="s">
        <v>375</v>
      </c>
      <c r="C58" t="str">
        <f t="shared" si="13"/>
        <v>1</v>
      </c>
      <c r="D58" t="str">
        <f t="shared" si="14"/>
        <v>2</v>
      </c>
      <c r="E58" t="str">
        <f t="shared" si="15"/>
        <v>t</v>
      </c>
      <c r="F58" t="str">
        <f t="shared" si="20"/>
        <v>  </v>
      </c>
      <c r="G58" t="str">
        <f t="shared" si="21"/>
        <v>  </v>
      </c>
      <c r="H58" s="33">
        <f t="shared" si="22"/>
        <v>0.0340907188</v>
      </c>
      <c r="I58" s="3">
        <f>'orig. data'!D57</f>
        <v>0.0462486671</v>
      </c>
      <c r="J58" s="3">
        <f>'orig. data'!R57</f>
        <v>0.1204058072</v>
      </c>
      <c r="K58" s="33">
        <f t="shared" si="23"/>
        <v>0.063049363</v>
      </c>
      <c r="L58" s="6">
        <f>'orig. data'!B57</f>
        <v>554</v>
      </c>
      <c r="M58" s="6">
        <f>'orig. data'!C57</f>
        <v>10679</v>
      </c>
      <c r="N58" s="12">
        <f>'orig. data'!G57</f>
        <v>4.5134244E-06</v>
      </c>
      <c r="P58" s="6">
        <f>'orig. data'!P57</f>
        <v>1227</v>
      </c>
      <c r="Q58" s="6">
        <f>'orig. data'!Q57</f>
        <v>10050</v>
      </c>
      <c r="R58" s="12">
        <f>'orig. data'!U57</f>
        <v>3.289841E-30</v>
      </c>
      <c r="T58" s="12">
        <f>'orig. data'!AD57</f>
        <v>4.338568E-34</v>
      </c>
    </row>
    <row r="59" spans="1:20" ht="12.75">
      <c r="A59" s="2">
        <v>50</v>
      </c>
      <c r="B59" t="s">
        <v>376</v>
      </c>
      <c r="C59" t="str">
        <f t="shared" si="13"/>
        <v>1</v>
      </c>
      <c r="D59" t="str">
        <f t="shared" si="14"/>
        <v>2</v>
      </c>
      <c r="E59" t="str">
        <f t="shared" si="15"/>
        <v>t</v>
      </c>
      <c r="F59" t="str">
        <f t="shared" si="20"/>
        <v>  </v>
      </c>
      <c r="G59" t="str">
        <f t="shared" si="21"/>
        <v>  </v>
      </c>
      <c r="H59" s="33">
        <f t="shared" si="22"/>
        <v>0.0340907188</v>
      </c>
      <c r="I59" s="3">
        <f>'orig. data'!D58</f>
        <v>0.0417616925</v>
      </c>
      <c r="J59" s="3">
        <f>'orig. data'!R58</f>
        <v>0.0906657834</v>
      </c>
      <c r="K59" s="33">
        <f t="shared" si="23"/>
        <v>0.063049363</v>
      </c>
      <c r="L59" s="6">
        <f>'orig. data'!B58</f>
        <v>481</v>
      </c>
      <c r="M59" s="6">
        <f>'orig. data'!C58</f>
        <v>10449</v>
      </c>
      <c r="N59" s="12">
        <f>'orig. data'!G58</f>
        <v>0.0031646023</v>
      </c>
      <c r="P59" s="6">
        <f>'orig. data'!P58</f>
        <v>917</v>
      </c>
      <c r="Q59" s="6">
        <f>'orig. data'!Q58</f>
        <v>9875</v>
      </c>
      <c r="R59" s="12">
        <f>'orig. data'!U58</f>
        <v>9.829153E-10</v>
      </c>
      <c r="T59" s="12">
        <f>'orig. data'!AD58</f>
        <v>5.053232E-20</v>
      </c>
    </row>
    <row r="60" spans="1:20" ht="12.75">
      <c r="A60" s="2">
        <v>51</v>
      </c>
      <c r="B60" t="s">
        <v>377</v>
      </c>
      <c r="C60" t="str">
        <f t="shared" si="13"/>
        <v>1</v>
      </c>
      <c r="D60">
        <f t="shared" si="14"/>
      </c>
      <c r="E60" t="str">
        <f t="shared" si="15"/>
        <v>t</v>
      </c>
      <c r="F60" t="str">
        <f t="shared" si="20"/>
        <v>  </v>
      </c>
      <c r="G60" t="str">
        <f t="shared" si="21"/>
        <v>  </v>
      </c>
      <c r="H60" s="33">
        <f t="shared" si="22"/>
        <v>0.0340907188</v>
      </c>
      <c r="I60" s="3">
        <f>'orig. data'!D59</f>
        <v>0.0265253526</v>
      </c>
      <c r="J60" s="3">
        <f>'orig. data'!R59</f>
        <v>0.0659597695</v>
      </c>
      <c r="K60" s="33">
        <f t="shared" si="23"/>
        <v>0.063049363</v>
      </c>
      <c r="L60" s="6">
        <f>'orig. data'!B59</f>
        <v>225</v>
      </c>
      <c r="M60" s="6">
        <f>'orig. data'!C59</f>
        <v>7792</v>
      </c>
      <c r="N60" s="12">
        <f>'orig. data'!G59</f>
        <v>0.0030753813</v>
      </c>
      <c r="P60" s="6">
        <f>'orig. data'!P59</f>
        <v>490</v>
      </c>
      <c r="Q60" s="6">
        <f>'orig. data'!Q59</f>
        <v>7357</v>
      </c>
      <c r="R60" s="12">
        <f>'orig. data'!U59</f>
        <v>0.5010453436</v>
      </c>
      <c r="T60" s="12">
        <f>'orig. data'!AD59</f>
        <v>3.174926E-18</v>
      </c>
    </row>
    <row r="61" spans="2:20" ht="12.75">
      <c r="B61"/>
      <c r="C61"/>
      <c r="D61"/>
      <c r="E61"/>
      <c r="F61"/>
      <c r="G61"/>
      <c r="H61" s="33"/>
      <c r="I61" s="3"/>
      <c r="J61" s="3"/>
      <c r="K61" s="33"/>
      <c r="L61" s="6"/>
      <c r="M61" s="6"/>
      <c r="N61" s="12"/>
      <c r="P61" s="6"/>
      <c r="Q61" s="6"/>
      <c r="R61" s="12"/>
      <c r="T61" s="12"/>
    </row>
    <row r="62" spans="1:20" ht="12.75">
      <c r="A62" s="2">
        <v>52</v>
      </c>
      <c r="B62" t="s">
        <v>368</v>
      </c>
      <c r="C62">
        <f t="shared" si="13"/>
      </c>
      <c r="D62" t="str">
        <f t="shared" si="14"/>
        <v>2</v>
      </c>
      <c r="E62" t="str">
        <f t="shared" si="15"/>
        <v>t</v>
      </c>
      <c r="F62" t="str">
        <f aca="true" t="shared" si="24" ref="F62:F68">IF(AND(L62&gt;0,L62&lt;=5),"T1c"," ")&amp;IF(AND(M62&gt;0,M62&lt;=5),"T1p"," ")</f>
        <v>  </v>
      </c>
      <c r="G62" t="str">
        <f aca="true" t="shared" si="25" ref="G62:G68">IF(AND(P62&gt;0,P62&lt;=5),"T2c"," ")&amp;IF(AND(Q62&gt;0,Q62&lt;=5),"T2p"," ")</f>
        <v>  </v>
      </c>
      <c r="H62" s="33">
        <f aca="true" t="shared" si="26" ref="H62:H68">I$19</f>
        <v>0.0340907188</v>
      </c>
      <c r="I62" s="3">
        <f>'orig. data'!D47</f>
        <v>0.0298494728</v>
      </c>
      <c r="J62" s="3">
        <f>'orig. data'!R47</f>
        <v>0.0848217295</v>
      </c>
      <c r="K62" s="33">
        <f aca="true" t="shared" si="27" ref="K62:K68">J$19</f>
        <v>0.063049363</v>
      </c>
      <c r="L62" s="6">
        <f>'orig. data'!B47</f>
        <v>38</v>
      </c>
      <c r="M62" s="6">
        <f>'orig. data'!C47</f>
        <v>1406</v>
      </c>
      <c r="N62" s="12">
        <f>'orig. data'!G47</f>
        <v>0.4403298464</v>
      </c>
      <c r="P62" s="6">
        <f>'orig. data'!P47</f>
        <v>132</v>
      </c>
      <c r="Q62" s="6">
        <f>'orig. data'!Q47</f>
        <v>1691</v>
      </c>
      <c r="R62" s="12">
        <f>'orig. data'!U47</f>
        <v>0.0047303505</v>
      </c>
      <c r="T62" s="12">
        <f>'orig. data'!AD47</f>
        <v>6.037347E-07</v>
      </c>
    </row>
    <row r="63" spans="1:20" ht="12.75">
      <c r="A63" s="2">
        <v>53</v>
      </c>
      <c r="B63" t="s">
        <v>369</v>
      </c>
      <c r="C63">
        <f t="shared" si="13"/>
      </c>
      <c r="D63">
        <f t="shared" si="14"/>
      </c>
      <c r="E63" t="str">
        <f t="shared" si="15"/>
        <v>t</v>
      </c>
      <c r="F63" t="str">
        <f t="shared" si="24"/>
        <v>  </v>
      </c>
      <c r="G63" t="str">
        <f t="shared" si="25"/>
        <v>  </v>
      </c>
      <c r="H63" s="33">
        <f t="shared" si="26"/>
        <v>0.0340907188</v>
      </c>
      <c r="I63" s="3">
        <f>'orig. data'!D48</f>
        <v>0.0222019158</v>
      </c>
      <c r="J63" s="3">
        <f>'orig. data'!R48</f>
        <v>0.08321079</v>
      </c>
      <c r="K63" s="33">
        <f t="shared" si="27"/>
        <v>0.063049363</v>
      </c>
      <c r="L63" s="6">
        <f>'orig. data'!B48</f>
        <v>22</v>
      </c>
      <c r="M63" s="6">
        <f>'orig. data'!C48</f>
        <v>1075</v>
      </c>
      <c r="N63" s="12">
        <f>'orig. data'!G48</f>
        <v>0.0522316396</v>
      </c>
      <c r="P63" s="6">
        <f>'orig. data'!P48</f>
        <v>97</v>
      </c>
      <c r="Q63" s="6">
        <f>'orig. data'!Q48</f>
        <v>1268</v>
      </c>
      <c r="R63" s="12">
        <f>'orig. data'!U48</f>
        <v>0.0164207759</v>
      </c>
      <c r="T63" s="12">
        <f>'orig. data'!AD48</f>
        <v>2.9661517E-07</v>
      </c>
    </row>
    <row r="64" spans="1:20" ht="12.75">
      <c r="A64" s="2">
        <v>54</v>
      </c>
      <c r="B64" t="s">
        <v>370</v>
      </c>
      <c r="C64">
        <f t="shared" si="13"/>
      </c>
      <c r="D64" t="str">
        <f t="shared" si="14"/>
        <v>2</v>
      </c>
      <c r="E64" t="str">
        <f t="shared" si="15"/>
        <v>t</v>
      </c>
      <c r="F64" t="str">
        <f t="shared" si="24"/>
        <v>  </v>
      </c>
      <c r="G64" t="str">
        <f t="shared" si="25"/>
        <v>  </v>
      </c>
      <c r="H64" s="33">
        <f t="shared" si="26"/>
        <v>0.0340907188</v>
      </c>
      <c r="I64" s="3">
        <f>'orig. data'!D49</f>
        <v>0.0403980797</v>
      </c>
      <c r="J64" s="3">
        <f>'orig. data'!R49</f>
        <v>0.0871441907</v>
      </c>
      <c r="K64" s="33">
        <f t="shared" si="27"/>
        <v>0.063049363</v>
      </c>
      <c r="L64" s="6">
        <f>'orig. data'!B49</f>
        <v>322</v>
      </c>
      <c r="M64" s="6">
        <f>'orig. data'!C49</f>
        <v>7387</v>
      </c>
      <c r="N64" s="12">
        <f>'orig. data'!G49</f>
        <v>0.0254956189</v>
      </c>
      <c r="P64" s="6">
        <f>'orig. data'!P49</f>
        <v>623</v>
      </c>
      <c r="Q64" s="6">
        <f>'orig. data'!Q49</f>
        <v>7093</v>
      </c>
      <c r="R64" s="12">
        <f>'orig. data'!U49</f>
        <v>4.0828319E-07</v>
      </c>
      <c r="T64" s="12">
        <f>'orig. data'!AD49</f>
        <v>7.277319E-16</v>
      </c>
    </row>
    <row r="65" spans="1:20" ht="12.75">
      <c r="A65" s="2">
        <v>55</v>
      </c>
      <c r="B65" t="s">
        <v>371</v>
      </c>
      <c r="C65">
        <f t="shared" si="13"/>
      </c>
      <c r="D65" t="str">
        <f t="shared" si="14"/>
        <v>2</v>
      </c>
      <c r="E65" t="str">
        <f t="shared" si="15"/>
        <v>t</v>
      </c>
      <c r="F65" t="str">
        <f t="shared" si="24"/>
        <v>  </v>
      </c>
      <c r="G65" t="str">
        <f t="shared" si="25"/>
        <v>  </v>
      </c>
      <c r="H65" s="33">
        <f t="shared" si="26"/>
        <v>0.0340907188</v>
      </c>
      <c r="I65" s="3">
        <f>'orig. data'!D50</f>
        <v>0.0337111464</v>
      </c>
      <c r="J65" s="3">
        <f>'orig. data'!R50</f>
        <v>0.0820399117</v>
      </c>
      <c r="K65" s="33">
        <f t="shared" si="27"/>
        <v>0.063049363</v>
      </c>
      <c r="L65" s="6">
        <f>'orig. data'!B50</f>
        <v>126</v>
      </c>
      <c r="M65" s="6">
        <f>'orig. data'!C50</f>
        <v>3679</v>
      </c>
      <c r="N65" s="12">
        <f>'orig. data'!G50</f>
        <v>0.9136798011</v>
      </c>
      <c r="P65" s="6">
        <f>'orig. data'!P50</f>
        <v>311</v>
      </c>
      <c r="Q65" s="6">
        <f>'orig. data'!Q50</f>
        <v>3702</v>
      </c>
      <c r="R65" s="12">
        <f>'orig. data'!U50</f>
        <v>0.0006810469</v>
      </c>
      <c r="T65" s="12">
        <f>'orig. data'!AD50</f>
        <v>6.85443E-12</v>
      </c>
    </row>
    <row r="66" spans="1:20" ht="12.75">
      <c r="A66" s="2">
        <v>56</v>
      </c>
      <c r="B66" t="s">
        <v>199</v>
      </c>
      <c r="C66">
        <f t="shared" si="13"/>
      </c>
      <c r="D66">
        <f t="shared" si="14"/>
      </c>
      <c r="E66" t="str">
        <f t="shared" si="15"/>
        <v>t</v>
      </c>
      <c r="F66" t="str">
        <f t="shared" si="24"/>
        <v>  </v>
      </c>
      <c r="G66" t="str">
        <f t="shared" si="25"/>
        <v>  </v>
      </c>
      <c r="H66" s="33">
        <f t="shared" si="26"/>
        <v>0.0340907188</v>
      </c>
      <c r="I66" s="3">
        <f>'orig. data'!D51</f>
        <v>0.0271978505</v>
      </c>
      <c r="J66" s="3">
        <f>'orig. data'!R51</f>
        <v>0.0652108583</v>
      </c>
      <c r="K66" s="33">
        <f t="shared" si="27"/>
        <v>0.063049363</v>
      </c>
      <c r="L66" s="6">
        <f>'orig. data'!B51</f>
        <v>59</v>
      </c>
      <c r="M66" s="6">
        <f>'orig. data'!C51</f>
        <v>2112</v>
      </c>
      <c r="N66" s="12">
        <f>'orig. data'!G51</f>
        <v>0.1409777535</v>
      </c>
      <c r="P66" s="6">
        <f>'orig. data'!P51</f>
        <v>146</v>
      </c>
      <c r="Q66" s="6">
        <f>'orig. data'!Q51</f>
        <v>2460</v>
      </c>
      <c r="R66" s="12">
        <f>'orig. data'!U51</f>
        <v>0.735121886</v>
      </c>
      <c r="T66" s="12">
        <f>'orig. data'!AD51</f>
        <v>4.7860367E-06</v>
      </c>
    </row>
    <row r="67" spans="1:20" ht="12.75">
      <c r="A67" s="2">
        <v>57</v>
      </c>
      <c r="B67" t="s">
        <v>372</v>
      </c>
      <c r="C67">
        <f t="shared" si="13"/>
      </c>
      <c r="D67">
        <f t="shared" si="14"/>
      </c>
      <c r="E67" t="str">
        <f t="shared" si="15"/>
        <v>t</v>
      </c>
      <c r="F67" t="str">
        <f t="shared" si="24"/>
        <v>  </v>
      </c>
      <c r="G67" t="str">
        <f t="shared" si="25"/>
        <v>  </v>
      </c>
      <c r="H67" s="33">
        <f t="shared" si="26"/>
        <v>0.0340907188</v>
      </c>
      <c r="I67" s="3">
        <f>'orig. data'!D52</f>
        <v>0.0264181095</v>
      </c>
      <c r="J67" s="3">
        <f>'orig. data'!R52</f>
        <v>0.0628071568</v>
      </c>
      <c r="K67" s="33">
        <f t="shared" si="27"/>
        <v>0.063049363</v>
      </c>
      <c r="L67" s="6">
        <f>'orig. data'!B52</f>
        <v>98</v>
      </c>
      <c r="M67" s="6">
        <f>'orig. data'!C52</f>
        <v>3659</v>
      </c>
      <c r="N67" s="12">
        <f>'orig. data'!G52</f>
        <v>0.0298872784</v>
      </c>
      <c r="P67" s="6">
        <f>'orig. data'!P52</f>
        <v>248</v>
      </c>
      <c r="Q67" s="6">
        <f>'orig. data'!Q52</f>
        <v>3961</v>
      </c>
      <c r="R67" s="12">
        <f>'orig. data'!U52</f>
        <v>0.9628740253</v>
      </c>
      <c r="T67" s="12">
        <f>'orig. data'!AD52</f>
        <v>3.5504386E-09</v>
      </c>
    </row>
    <row r="68" spans="1:20" ht="12.75">
      <c r="A68" s="2">
        <v>58</v>
      </c>
      <c r="B68" t="s">
        <v>373</v>
      </c>
      <c r="C68" t="str">
        <f t="shared" si="13"/>
        <v>1</v>
      </c>
      <c r="D68" t="str">
        <f t="shared" si="14"/>
        <v>2</v>
      </c>
      <c r="E68" t="str">
        <f t="shared" si="15"/>
        <v>t</v>
      </c>
      <c r="F68" t="str">
        <f t="shared" si="24"/>
        <v>  </v>
      </c>
      <c r="G68" t="str">
        <f t="shared" si="25"/>
        <v>  </v>
      </c>
      <c r="H68" s="33">
        <f t="shared" si="26"/>
        <v>0.0340907188</v>
      </c>
      <c r="I68" s="3">
        <f>'orig. data'!D53</f>
        <v>0.048352946</v>
      </c>
      <c r="J68" s="3">
        <f>'orig. data'!R53</f>
        <v>0.1162718654</v>
      </c>
      <c r="K68" s="33">
        <f t="shared" si="27"/>
        <v>0.063049363</v>
      </c>
      <c r="L68" s="6">
        <f>'orig. data'!B53</f>
        <v>360</v>
      </c>
      <c r="M68" s="6">
        <f>'orig. data'!C53</f>
        <v>6599</v>
      </c>
      <c r="N68" s="12">
        <f>'orig. data'!G53</f>
        <v>1.6059767E-06</v>
      </c>
      <c r="P68" s="6">
        <f>'orig. data'!P53</f>
        <v>694</v>
      </c>
      <c r="Q68" s="6">
        <f>'orig. data'!Q53</f>
        <v>5587</v>
      </c>
      <c r="R68" s="12">
        <f>'orig. data'!U53</f>
        <v>6.832462E-23</v>
      </c>
      <c r="T68" s="12">
        <f>'orig. data'!AD53</f>
        <v>1.560833E-22</v>
      </c>
    </row>
    <row r="69" spans="2:20" ht="12.75">
      <c r="B69"/>
      <c r="C69"/>
      <c r="D69"/>
      <c r="E69"/>
      <c r="F69"/>
      <c r="G69"/>
      <c r="H69" s="33"/>
      <c r="I69" s="3"/>
      <c r="J69" s="3"/>
      <c r="K69" s="33"/>
      <c r="L69" s="6"/>
      <c r="M69" s="6"/>
      <c r="N69" s="12"/>
      <c r="P69" s="6"/>
      <c r="Q69" s="6"/>
      <c r="R69" s="12"/>
      <c r="T69" s="12"/>
    </row>
    <row r="70" spans="1:20" ht="12.75">
      <c r="A70" s="2">
        <v>59</v>
      </c>
      <c r="B70" t="s">
        <v>378</v>
      </c>
      <c r="C70" t="str">
        <f t="shared" si="13"/>
        <v>1</v>
      </c>
      <c r="D70" t="str">
        <f t="shared" si="14"/>
        <v>2</v>
      </c>
      <c r="E70" t="str">
        <f t="shared" si="15"/>
        <v>t</v>
      </c>
      <c r="F70" t="str">
        <f>IF(AND(L70&gt;0,L70&lt;=5),"T1c"," ")&amp;IF(AND(M70&gt;0,M70&lt;=5),"T1p"," ")</f>
        <v>  </v>
      </c>
      <c r="G70" t="str">
        <f>IF(AND(P70&gt;0,P70&lt;=5),"T2c"," ")&amp;IF(AND(Q70&gt;0,Q70&lt;=5),"T2p"," ")</f>
        <v>  </v>
      </c>
      <c r="H70" s="33">
        <f>I$19</f>
        <v>0.0340907188</v>
      </c>
      <c r="I70" s="3">
        <f>'orig. data'!D60</f>
        <v>0.0511806212</v>
      </c>
      <c r="J70" s="3">
        <f>'orig. data'!R60</f>
        <v>0.1027877398</v>
      </c>
      <c r="K70" s="33">
        <f>J$19</f>
        <v>0.063049363</v>
      </c>
      <c r="L70" s="6">
        <f>'orig. data'!B60</f>
        <v>294</v>
      </c>
      <c r="M70" s="6">
        <f>'orig. data'!C60</f>
        <v>5220</v>
      </c>
      <c r="N70" s="12">
        <f>'orig. data'!G60</f>
        <v>2.1594139E-07</v>
      </c>
      <c r="P70" s="6">
        <f>'orig. data'!P60</f>
        <v>517</v>
      </c>
      <c r="Q70" s="6">
        <f>'orig. data'!Q60</f>
        <v>4931</v>
      </c>
      <c r="R70" s="12">
        <f>'orig. data'!U60</f>
        <v>1.584982E-13</v>
      </c>
      <c r="T70" s="12">
        <f>'orig. data'!AD60</f>
        <v>3.856726E-12</v>
      </c>
    </row>
    <row r="71" spans="1:20" ht="12.75">
      <c r="A71" s="2">
        <v>60</v>
      </c>
      <c r="B71" t="s">
        <v>379</v>
      </c>
      <c r="C71" t="str">
        <f t="shared" si="13"/>
        <v>1</v>
      </c>
      <c r="D71" t="str">
        <f t="shared" si="14"/>
        <v>2</v>
      </c>
      <c r="E71" t="str">
        <f t="shared" si="15"/>
        <v>t</v>
      </c>
      <c r="F71" t="str">
        <f>IF(AND(L71&gt;0,L71&lt;=5),"T1c"," ")&amp;IF(AND(M71&gt;0,M71&lt;=5),"T1p"," ")</f>
        <v>  </v>
      </c>
      <c r="G71" t="str">
        <f>IF(AND(P71&gt;0,P71&lt;=5),"T2c"," ")&amp;IF(AND(Q71&gt;0,Q71&lt;=5),"T2p"," ")</f>
        <v>  </v>
      </c>
      <c r="H71" s="33">
        <f>I$19</f>
        <v>0.0340907188</v>
      </c>
      <c r="I71" s="3">
        <f>'orig. data'!D61</f>
        <v>0.0498861511</v>
      </c>
      <c r="J71" s="3">
        <f>'orig. data'!R61</f>
        <v>0.1065483984</v>
      </c>
      <c r="K71" s="33">
        <f>J$19</f>
        <v>0.063049363</v>
      </c>
      <c r="L71" s="6">
        <f>'orig. data'!B61</f>
        <v>713</v>
      </c>
      <c r="M71" s="6">
        <f>'orig. data'!C61</f>
        <v>13128</v>
      </c>
      <c r="N71" s="12">
        <f>'orig. data'!G61</f>
        <v>1.2736378E-09</v>
      </c>
      <c r="P71" s="6">
        <f>'orig. data'!P61</f>
        <v>1377</v>
      </c>
      <c r="Q71" s="6">
        <f>'orig. data'!Q61</f>
        <v>12461</v>
      </c>
      <c r="R71" s="12">
        <f>'orig. data'!U61</f>
        <v>6.090106E-21</v>
      </c>
      <c r="T71" s="12">
        <f>'orig. data'!AD61</f>
        <v>1.243135E-23</v>
      </c>
    </row>
    <row r="72" spans="1:20" ht="12.75">
      <c r="A72" s="2">
        <v>61</v>
      </c>
      <c r="B72" t="s">
        <v>380</v>
      </c>
      <c r="C72" t="str">
        <f t="shared" si="13"/>
        <v>1</v>
      </c>
      <c r="D72" t="str">
        <f t="shared" si="14"/>
        <v>2</v>
      </c>
      <c r="E72" t="str">
        <f t="shared" si="15"/>
        <v>t</v>
      </c>
      <c r="F72" t="str">
        <f>IF(AND(L72&gt;0,L72&lt;=5),"T1c"," ")&amp;IF(AND(M72&gt;0,M72&lt;=5),"T1p"," ")</f>
        <v>  </v>
      </c>
      <c r="G72" t="str">
        <f>IF(AND(P72&gt;0,P72&lt;=5),"T2c"," ")&amp;IF(AND(Q72&gt;0,Q72&lt;=5),"T2p"," ")</f>
        <v>  </v>
      </c>
      <c r="H72" s="33">
        <f>I$19</f>
        <v>0.0340907188</v>
      </c>
      <c r="I72" s="3">
        <f>'orig. data'!D62</f>
        <v>0.0639321473</v>
      </c>
      <c r="J72" s="3">
        <f>'orig. data'!R62</f>
        <v>0.1140393174</v>
      </c>
      <c r="K72" s="33">
        <f>J$19</f>
        <v>0.063049363</v>
      </c>
      <c r="L72" s="6">
        <f>'orig. data'!B62</f>
        <v>304</v>
      </c>
      <c r="M72" s="6">
        <f>'orig. data'!C62</f>
        <v>4526</v>
      </c>
      <c r="N72" s="12">
        <f>'orig. data'!G62</f>
        <v>2.520692E-16</v>
      </c>
      <c r="P72" s="6">
        <f>'orig. data'!P62</f>
        <v>507</v>
      </c>
      <c r="Q72" s="6">
        <f>'orig. data'!Q62</f>
        <v>4501</v>
      </c>
      <c r="R72" s="12">
        <f>'orig. data'!U62</f>
        <v>6.338078E-19</v>
      </c>
      <c r="T72" s="12">
        <f>'orig. data'!AD62</f>
        <v>1.1767724E-08</v>
      </c>
    </row>
    <row r="73" spans="1:20" ht="12.75">
      <c r="A73" s="2">
        <v>62</v>
      </c>
      <c r="B73" t="s">
        <v>201</v>
      </c>
      <c r="C73" t="str">
        <f t="shared" si="13"/>
        <v>1</v>
      </c>
      <c r="D73" t="str">
        <f t="shared" si="14"/>
        <v>2</v>
      </c>
      <c r="E73" t="str">
        <f t="shared" si="15"/>
        <v>t</v>
      </c>
      <c r="F73" t="str">
        <f>IF(AND(L73&gt;0,L73&lt;=5),"T1c"," ")&amp;IF(AND(M73&gt;0,M73&lt;=5),"T1p"," ")</f>
        <v>  </v>
      </c>
      <c r="G73" t="str">
        <f>IF(AND(P73&gt;0,P73&lt;=5),"T2c"," ")&amp;IF(AND(Q73&gt;0,Q73&lt;=5),"T2p"," ")</f>
        <v>  </v>
      </c>
      <c r="H73" s="33">
        <f>I$19</f>
        <v>0.0340907188</v>
      </c>
      <c r="I73" s="3">
        <f>'orig. data'!D63</f>
        <v>0.0430089725</v>
      </c>
      <c r="J73" s="3">
        <f>'orig. data'!R63</f>
        <v>0.086645477</v>
      </c>
      <c r="K73" s="33">
        <f>J$19</f>
        <v>0.063049363</v>
      </c>
      <c r="L73" s="6">
        <f>'orig. data'!B63</f>
        <v>439</v>
      </c>
      <c r="M73" s="6">
        <f>'orig. data'!C63</f>
        <v>9506</v>
      </c>
      <c r="N73" s="12">
        <f>'orig. data'!G63</f>
        <v>0.0008424348</v>
      </c>
      <c r="P73" s="6">
        <f>'orig. data'!P63</f>
        <v>785</v>
      </c>
      <c r="Q73" s="6">
        <f>'orig. data'!Q63</f>
        <v>9150</v>
      </c>
      <c r="R73" s="12">
        <f>'orig. data'!U63</f>
        <v>1.912473E-07</v>
      </c>
      <c r="T73" s="12">
        <f>'orig. data'!AD63</f>
        <v>1.284347E-15</v>
      </c>
    </row>
    <row r="74" spans="2:20" ht="12.75">
      <c r="B74"/>
      <c r="C74"/>
      <c r="D74"/>
      <c r="E74"/>
      <c r="F74"/>
      <c r="G74"/>
      <c r="H74" s="33"/>
      <c r="I74" s="3"/>
      <c r="J74" s="3"/>
      <c r="K74" s="33"/>
      <c r="L74" s="6"/>
      <c r="M74" s="6"/>
      <c r="N74" s="12"/>
      <c r="P74" s="6"/>
      <c r="Q74" s="6"/>
      <c r="R74" s="12"/>
      <c r="T74" s="12"/>
    </row>
    <row r="75" spans="1:20" ht="12.75">
      <c r="A75" s="2">
        <v>63</v>
      </c>
      <c r="B75" t="s">
        <v>381</v>
      </c>
      <c r="C75">
        <f t="shared" si="13"/>
      </c>
      <c r="D75" t="str">
        <f t="shared" si="14"/>
        <v>2</v>
      </c>
      <c r="E75" t="str">
        <f t="shared" si="15"/>
        <v>t</v>
      </c>
      <c r="F75" t="str">
        <f>IF(AND(L75&gt;0,L75&lt;=5),"T1c"," ")&amp;IF(AND(M75&gt;0,M75&lt;=5),"T1p"," ")</f>
        <v>  </v>
      </c>
      <c r="G75" t="str">
        <f>IF(AND(P75&gt;0,P75&lt;=5),"T2c"," ")&amp;IF(AND(Q75&gt;0,Q75&lt;=5),"T2p"," ")</f>
        <v>  </v>
      </c>
      <c r="H75" s="33">
        <f>I$19</f>
        <v>0.0340907188</v>
      </c>
      <c r="I75" s="3">
        <f>'orig. data'!D64</f>
        <v>0.0349530397</v>
      </c>
      <c r="J75" s="3">
        <f>'orig. data'!R64</f>
        <v>0.0755881303</v>
      </c>
      <c r="K75" s="33">
        <f>J$19</f>
        <v>0.063049363</v>
      </c>
      <c r="L75" s="6">
        <f>'orig. data'!B64</f>
        <v>322</v>
      </c>
      <c r="M75" s="6">
        <f>'orig. data'!C64</f>
        <v>8817</v>
      </c>
      <c r="N75" s="12">
        <f>'orig. data'!G64</f>
        <v>0.743032391</v>
      </c>
      <c r="P75" s="6">
        <f>'orig. data'!P64</f>
        <v>686</v>
      </c>
      <c r="Q75" s="6">
        <f>'orig. data'!Q64</f>
        <v>9259</v>
      </c>
      <c r="R75" s="12">
        <f>'orig. data'!U64</f>
        <v>0.0040494933</v>
      </c>
      <c r="T75" s="12">
        <f>'orig. data'!AD64</f>
        <v>3.992191E-16</v>
      </c>
    </row>
    <row r="76" spans="1:20" ht="12.75">
      <c r="A76" s="2">
        <v>64</v>
      </c>
      <c r="B76" t="s">
        <v>382</v>
      </c>
      <c r="C76">
        <f t="shared" si="13"/>
      </c>
      <c r="D76">
        <f t="shared" si="14"/>
      </c>
      <c r="E76" t="str">
        <f t="shared" si="15"/>
        <v>t</v>
      </c>
      <c r="F76" t="str">
        <f>IF(AND(L76&gt;0,L76&lt;=5),"T1c"," ")&amp;IF(AND(M76&gt;0,M76&lt;=5),"T1p"," ")</f>
        <v>  </v>
      </c>
      <c r="G76" t="str">
        <f>IF(AND(P76&gt;0,P76&lt;=5),"T2c"," ")&amp;IF(AND(Q76&gt;0,Q76&lt;=5),"T2p"," ")</f>
        <v>  </v>
      </c>
      <c r="H76" s="33">
        <f>I$19</f>
        <v>0.0340907188</v>
      </c>
      <c r="I76" s="3">
        <f>'orig. data'!D65</f>
        <v>0.0391061151</v>
      </c>
      <c r="J76" s="3">
        <f>'orig. data'!R65</f>
        <v>0.0686526978</v>
      </c>
      <c r="K76" s="33">
        <f>J$19</f>
        <v>0.063049363</v>
      </c>
      <c r="L76" s="6">
        <f>'orig. data'!B65</f>
        <v>551</v>
      </c>
      <c r="M76" s="6">
        <f>'orig. data'!C65</f>
        <v>13849</v>
      </c>
      <c r="N76" s="12">
        <f>'orig. data'!G65</f>
        <v>0.0390314323</v>
      </c>
      <c r="P76" s="6">
        <f>'orig. data'!P65</f>
        <v>928</v>
      </c>
      <c r="Q76" s="6">
        <f>'orig. data'!Q65</f>
        <v>14312</v>
      </c>
      <c r="R76" s="12">
        <f>'orig. data'!U65</f>
        <v>0.1543512614</v>
      </c>
      <c r="T76" s="12">
        <f>'orig. data'!AD65</f>
        <v>5.294737E-11</v>
      </c>
    </row>
    <row r="77" spans="1:20" ht="12.75">
      <c r="A77" s="2">
        <v>65</v>
      </c>
      <c r="B77" t="s">
        <v>202</v>
      </c>
      <c r="C77">
        <f t="shared" si="13"/>
      </c>
      <c r="D77">
        <f t="shared" si="14"/>
      </c>
      <c r="E77" t="str">
        <f t="shared" si="15"/>
        <v>t</v>
      </c>
      <c r="F77" t="str">
        <f>IF(AND(L77&gt;0,L77&lt;=5),"T1c"," ")&amp;IF(AND(M77&gt;0,M77&lt;=5),"T1p"," ")</f>
        <v>  </v>
      </c>
      <c r="G77" t="str">
        <f>IF(AND(P77&gt;0,P77&lt;=5),"T2c"," ")&amp;IF(AND(Q77&gt;0,Q77&lt;=5),"T2p"," ")</f>
        <v>  </v>
      </c>
      <c r="H77" s="33">
        <f>I$19</f>
        <v>0.0340907188</v>
      </c>
      <c r="I77" s="3">
        <f>'orig. data'!D66</f>
        <v>0.0334291415</v>
      </c>
      <c r="J77" s="3">
        <f>'orig. data'!R66</f>
        <v>0.057199856</v>
      </c>
      <c r="K77" s="33">
        <f>J$19</f>
        <v>0.063049363</v>
      </c>
      <c r="L77" s="6">
        <f>'orig. data'!B66</f>
        <v>361</v>
      </c>
      <c r="M77" s="6">
        <f>'orig. data'!C66</f>
        <v>10915</v>
      </c>
      <c r="N77" s="12">
        <f>'orig. data'!G66</f>
        <v>0.7893629547</v>
      </c>
      <c r="P77" s="6">
        <f>'orig. data'!P66</f>
        <v>638</v>
      </c>
      <c r="Q77" s="6">
        <f>'orig. data'!Q66</f>
        <v>11768</v>
      </c>
      <c r="R77" s="12">
        <f>'orig. data'!U66</f>
        <v>0.1304164093</v>
      </c>
      <c r="T77" s="12">
        <f>'orig. data'!AD66</f>
        <v>3.2336212E-08</v>
      </c>
    </row>
    <row r="78" spans="1:20" ht="12.75">
      <c r="A78" s="2">
        <v>66</v>
      </c>
      <c r="B78" t="s">
        <v>383</v>
      </c>
      <c r="C78" t="str">
        <f t="shared" si="13"/>
        <v>1</v>
      </c>
      <c r="D78" t="str">
        <f t="shared" si="14"/>
        <v>2</v>
      </c>
      <c r="E78" t="str">
        <f t="shared" si="15"/>
        <v>t</v>
      </c>
      <c r="F78" t="str">
        <f>IF(AND(L78&gt;0,L78&lt;=5),"T1c"," ")&amp;IF(AND(M78&gt;0,M78&lt;=5),"T1p"," ")</f>
        <v>  </v>
      </c>
      <c r="G78" t="str">
        <f>IF(AND(P78&gt;0,P78&lt;=5),"T2c"," ")&amp;IF(AND(Q78&gt;0,Q78&lt;=5),"T2p"," ")</f>
        <v>  </v>
      </c>
      <c r="H78" s="33">
        <f>I$19</f>
        <v>0.0340907188</v>
      </c>
      <c r="I78" s="3">
        <f>'orig. data'!D67</f>
        <v>0.0439615165</v>
      </c>
      <c r="J78" s="3">
        <f>'orig. data'!R67</f>
        <v>0.0915127713</v>
      </c>
      <c r="K78" s="33">
        <f>J$19</f>
        <v>0.063049363</v>
      </c>
      <c r="L78" s="6">
        <f>'orig. data'!B67</f>
        <v>207</v>
      </c>
      <c r="M78" s="6">
        <f>'orig. data'!C67</f>
        <v>4635</v>
      </c>
      <c r="N78" s="12">
        <f>'orig. data'!G67</f>
        <v>0.0034565329</v>
      </c>
      <c r="P78" s="6">
        <f>'orig. data'!P67</f>
        <v>444</v>
      </c>
      <c r="Q78" s="6">
        <f>'orig. data'!Q67</f>
        <v>5014</v>
      </c>
      <c r="R78" s="12">
        <f>'orig. data'!U67</f>
        <v>1.2288771E-07</v>
      </c>
      <c r="T78" s="12">
        <f>'orig. data'!AD67</f>
        <v>4.490402E-11</v>
      </c>
    </row>
    <row r="79" spans="2:20" ht="12.75">
      <c r="B79"/>
      <c r="C79"/>
      <c r="D79"/>
      <c r="E79"/>
      <c r="F79"/>
      <c r="G79"/>
      <c r="H79" s="33"/>
      <c r="I79" s="3"/>
      <c r="J79" s="3"/>
      <c r="K79" s="33"/>
      <c r="L79" s="6"/>
      <c r="M79" s="6"/>
      <c r="N79" s="12"/>
      <c r="P79" s="6"/>
      <c r="Q79" s="6"/>
      <c r="R79" s="12"/>
      <c r="T79" s="12"/>
    </row>
    <row r="80" spans="1:20" ht="12.75">
      <c r="A80" s="2">
        <v>67</v>
      </c>
      <c r="B80" t="s">
        <v>384</v>
      </c>
      <c r="C80" t="str">
        <f t="shared" si="13"/>
        <v>1</v>
      </c>
      <c r="D80" t="str">
        <f t="shared" si="14"/>
        <v>2</v>
      </c>
      <c r="E80">
        <f t="shared" si="15"/>
      </c>
      <c r="F80" t="str">
        <f aca="true" t="shared" si="28" ref="F80:F85">IF(AND(L80&gt;0,L80&lt;=5),"T1c"," ")&amp;IF(AND(M80&gt;0,M80&lt;=5),"T1p"," ")</f>
        <v>  </v>
      </c>
      <c r="G80" t="str">
        <f aca="true" t="shared" si="29" ref="G80:G85">IF(AND(P80&gt;0,P80&lt;=5),"T2c"," ")&amp;IF(AND(Q80&gt;0,Q80&lt;=5),"T2p"," ")</f>
        <v>  </v>
      </c>
      <c r="H80" s="33">
        <f aca="true" t="shared" si="30" ref="H80:H85">I$19</f>
        <v>0.0340907188</v>
      </c>
      <c r="I80" s="3">
        <f>'orig. data'!D68</f>
        <v>0.0198087269</v>
      </c>
      <c r="J80" s="3">
        <f>'orig. data'!R68</f>
        <v>0.0305208697</v>
      </c>
      <c r="K80" s="33">
        <f aca="true" t="shared" si="31" ref="K80:K85">J$19</f>
        <v>0.063049363</v>
      </c>
      <c r="L80" s="6">
        <f>'orig. data'!B68</f>
        <v>72</v>
      </c>
      <c r="M80" s="6">
        <f>'orig. data'!C68</f>
        <v>3719</v>
      </c>
      <c r="N80" s="12">
        <f>'orig. data'!G68</f>
        <v>2.64099E-05</v>
      </c>
      <c r="P80" s="6">
        <f>'orig. data'!P68</f>
        <v>119</v>
      </c>
      <c r="Q80" s="6">
        <f>'orig. data'!Q68</f>
        <v>4190</v>
      </c>
      <c r="R80" s="12">
        <f>'orig. data'!U68</f>
        <v>9.469886E-12</v>
      </c>
      <c r="T80" s="12">
        <f>'orig. data'!AD68</f>
        <v>0.022801224</v>
      </c>
    </row>
    <row r="81" spans="1:20" ht="12.75">
      <c r="A81" s="2">
        <v>68</v>
      </c>
      <c r="B81" t="s">
        <v>385</v>
      </c>
      <c r="C81">
        <f t="shared" si="13"/>
      </c>
      <c r="D81">
        <f t="shared" si="14"/>
      </c>
      <c r="E81" t="str">
        <f t="shared" si="15"/>
        <v>t</v>
      </c>
      <c r="F81" t="str">
        <f t="shared" si="28"/>
        <v>  </v>
      </c>
      <c r="G81" t="str">
        <f t="shared" si="29"/>
        <v>  </v>
      </c>
      <c r="H81" s="33">
        <f t="shared" si="30"/>
        <v>0.0340907188</v>
      </c>
      <c r="I81" s="3">
        <f>'orig. data'!D69</f>
        <v>0.0312976395</v>
      </c>
      <c r="J81" s="3">
        <f>'orig. data'!R69</f>
        <v>0.0792981863</v>
      </c>
      <c r="K81" s="33">
        <f t="shared" si="31"/>
        <v>0.063049363</v>
      </c>
      <c r="L81" s="6">
        <f>'orig. data'!B69</f>
        <v>56</v>
      </c>
      <c r="M81" s="6">
        <f>'orig. data'!C69</f>
        <v>1762</v>
      </c>
      <c r="N81" s="12">
        <f>'orig. data'!G69</f>
        <v>0.5498941259</v>
      </c>
      <c r="P81" s="6">
        <f>'orig. data'!P69</f>
        <v>143</v>
      </c>
      <c r="Q81" s="6">
        <f>'orig. data'!Q69</f>
        <v>1867</v>
      </c>
      <c r="R81" s="12">
        <f>'orig. data'!U69</f>
        <v>0.020692151</v>
      </c>
      <c r="T81" s="12">
        <f>'orig. data'!AD69</f>
        <v>2.4968315E-07</v>
      </c>
    </row>
    <row r="82" spans="1:20" ht="12.75">
      <c r="A82" s="2">
        <v>69</v>
      </c>
      <c r="B82" t="s">
        <v>386</v>
      </c>
      <c r="C82">
        <f t="shared" si="13"/>
      </c>
      <c r="D82">
        <f t="shared" si="14"/>
      </c>
      <c r="E82" t="str">
        <f t="shared" si="15"/>
        <v>t</v>
      </c>
      <c r="F82" t="str">
        <f t="shared" si="28"/>
        <v>  </v>
      </c>
      <c r="G82" t="str">
        <f t="shared" si="29"/>
        <v>  </v>
      </c>
      <c r="H82" s="33">
        <f t="shared" si="30"/>
        <v>0.0340907188</v>
      </c>
      <c r="I82" s="3">
        <f>'orig. data'!D70</f>
        <v>0.0350613469</v>
      </c>
      <c r="J82" s="3">
        <f>'orig. data'!R70</f>
        <v>0.0564867374</v>
      </c>
      <c r="K82" s="33">
        <f t="shared" si="31"/>
        <v>0.063049363</v>
      </c>
      <c r="L82" s="6">
        <f>'orig. data'!B70</f>
        <v>108</v>
      </c>
      <c r="M82" s="6">
        <f>'orig. data'!C70</f>
        <v>3227</v>
      </c>
      <c r="N82" s="12">
        <f>'orig. data'!G70</f>
        <v>0.8020407422</v>
      </c>
      <c r="P82" s="6">
        <f>'orig. data'!P70</f>
        <v>192</v>
      </c>
      <c r="Q82" s="6">
        <f>'orig. data'!Q70</f>
        <v>3925</v>
      </c>
      <c r="R82" s="12">
        <f>'orig. data'!U70</f>
        <v>0.2188580279</v>
      </c>
      <c r="T82" s="12">
        <f>'orig. data'!AD70</f>
        <v>0.0024050632</v>
      </c>
    </row>
    <row r="83" spans="1:20" ht="12.75">
      <c r="A83" s="2">
        <v>70</v>
      </c>
      <c r="B83" t="s">
        <v>387</v>
      </c>
      <c r="C83">
        <f t="shared" si="13"/>
      </c>
      <c r="D83" t="str">
        <f t="shared" si="14"/>
        <v>2</v>
      </c>
      <c r="E83" t="str">
        <f t="shared" si="15"/>
        <v>t</v>
      </c>
      <c r="F83" t="str">
        <f t="shared" si="28"/>
        <v>  </v>
      </c>
      <c r="G83" t="str">
        <f t="shared" si="29"/>
        <v>  </v>
      </c>
      <c r="H83" s="33">
        <f t="shared" si="30"/>
        <v>0.0340907188</v>
      </c>
      <c r="I83" s="3">
        <f>'orig. data'!D71</f>
        <v>0.0271672801</v>
      </c>
      <c r="J83" s="3">
        <f>'orig. data'!R71</f>
        <v>0.0453672417</v>
      </c>
      <c r="K83" s="33">
        <f t="shared" si="31"/>
        <v>0.063049363</v>
      </c>
      <c r="L83" s="6">
        <f>'orig. data'!B71</f>
        <v>133</v>
      </c>
      <c r="M83" s="6">
        <f>'orig. data'!C71</f>
        <v>4642</v>
      </c>
      <c r="N83" s="12">
        <f>'orig. data'!G71</f>
        <v>0.0238131445</v>
      </c>
      <c r="P83" s="6">
        <f>'orig. data'!P71</f>
        <v>207</v>
      </c>
      <c r="Q83" s="6">
        <f>'orig. data'!Q71</f>
        <v>4535</v>
      </c>
      <c r="R83" s="12">
        <f>'orig. data'!U71</f>
        <v>0.0001513404</v>
      </c>
      <c r="T83" s="12">
        <f>'orig. data'!AD71</f>
        <v>0.0003204477</v>
      </c>
    </row>
    <row r="84" spans="1:20" ht="12.75">
      <c r="A84" s="2">
        <v>71</v>
      </c>
      <c r="B84" t="s">
        <v>388</v>
      </c>
      <c r="C84">
        <f t="shared" si="13"/>
      </c>
      <c r="D84" t="str">
        <f t="shared" si="14"/>
        <v>2</v>
      </c>
      <c r="E84" t="str">
        <f t="shared" si="15"/>
        <v>t</v>
      </c>
      <c r="F84" t="str">
        <f t="shared" si="28"/>
        <v>  </v>
      </c>
      <c r="G84" t="str">
        <f t="shared" si="29"/>
        <v>  </v>
      </c>
      <c r="H84" s="33">
        <f t="shared" si="30"/>
        <v>0.0340907188</v>
      </c>
      <c r="I84" s="3">
        <f>'orig. data'!D72</f>
        <v>0.039995551</v>
      </c>
      <c r="J84" s="3">
        <f>'orig. data'!R72</f>
        <v>0.0909996943</v>
      </c>
      <c r="K84" s="33">
        <f t="shared" si="31"/>
        <v>0.063049363</v>
      </c>
      <c r="L84" s="6">
        <f>'orig. data'!B72</f>
        <v>133</v>
      </c>
      <c r="M84" s="6">
        <f>'orig. data'!C72</f>
        <v>3178</v>
      </c>
      <c r="N84" s="12">
        <f>'orig. data'!G72</f>
        <v>0.1397060887</v>
      </c>
      <c r="P84" s="6">
        <f>'orig. data'!P72</f>
        <v>299</v>
      </c>
      <c r="Q84" s="6">
        <f>'orig. data'!Q72</f>
        <v>3571</v>
      </c>
      <c r="R84" s="12">
        <f>'orig. data'!U72</f>
        <v>2.5225375E-06</v>
      </c>
      <c r="T84" s="12">
        <f>'orig. data'!AD72</f>
        <v>1.2694282E-09</v>
      </c>
    </row>
    <row r="85" spans="1:20" ht="12.75">
      <c r="A85" s="2">
        <v>72</v>
      </c>
      <c r="B85" t="s">
        <v>389</v>
      </c>
      <c r="C85">
        <f t="shared" si="13"/>
      </c>
      <c r="D85">
        <f t="shared" si="14"/>
      </c>
      <c r="E85" t="str">
        <f t="shared" si="15"/>
        <v>t</v>
      </c>
      <c r="F85" t="str">
        <f t="shared" si="28"/>
        <v>  </v>
      </c>
      <c r="G85" t="str">
        <f t="shared" si="29"/>
        <v>  </v>
      </c>
      <c r="H85" s="33">
        <f t="shared" si="30"/>
        <v>0.0340907188</v>
      </c>
      <c r="I85" s="3">
        <f>'orig. data'!D73</f>
        <v>0.0142719871</v>
      </c>
      <c r="J85" s="3">
        <f>'orig. data'!R73</f>
        <v>0.0757996709</v>
      </c>
      <c r="K85" s="33">
        <f t="shared" si="31"/>
        <v>0.063049363</v>
      </c>
      <c r="L85" s="6">
        <f>'orig. data'!B73</f>
        <v>7</v>
      </c>
      <c r="M85" s="6">
        <f>'orig. data'!C73</f>
        <v>511</v>
      </c>
      <c r="N85" s="12">
        <f>'orig. data'!G73</f>
        <v>0.0239040246</v>
      </c>
      <c r="P85" s="6">
        <f>'orig. data'!P73</f>
        <v>41</v>
      </c>
      <c r="Q85" s="6">
        <f>'orig. data'!Q73</f>
        <v>578</v>
      </c>
      <c r="R85" s="12">
        <f>'orig. data'!U73</f>
        <v>0.2954758843</v>
      </c>
      <c r="T85" s="12">
        <f>'orig. data'!AD73</f>
        <v>0.000141177</v>
      </c>
    </row>
    <row r="86" spans="2:20" ht="12.75">
      <c r="B86"/>
      <c r="C86"/>
      <c r="D86"/>
      <c r="E86"/>
      <c r="F86"/>
      <c r="G86"/>
      <c r="H86" s="33"/>
      <c r="I86" s="3"/>
      <c r="J86" s="3"/>
      <c r="K86" s="33"/>
      <c r="L86" s="6"/>
      <c r="M86" s="6"/>
      <c r="N86" s="12"/>
      <c r="P86" s="6"/>
      <c r="Q86" s="6"/>
      <c r="R86" s="12"/>
      <c r="T86" s="12"/>
    </row>
    <row r="87" spans="1:20" ht="12.75">
      <c r="A87" s="2">
        <v>73</v>
      </c>
      <c r="B87" t="s">
        <v>390</v>
      </c>
      <c r="C87" t="str">
        <f t="shared" si="13"/>
        <v>1</v>
      </c>
      <c r="D87" t="str">
        <f t="shared" si="14"/>
        <v>2</v>
      </c>
      <c r="E87" t="str">
        <f t="shared" si="15"/>
        <v>t</v>
      </c>
      <c r="F87" t="str">
        <f>IF(AND(L87&gt;0,L87&lt;=5),"T1c"," ")&amp;IF(AND(M87&gt;0,M87&lt;=5),"T1p"," ")</f>
        <v>  </v>
      </c>
      <c r="G87" t="str">
        <f>IF(AND(P87&gt;0,P87&lt;=5),"T2c"," ")&amp;IF(AND(Q87&gt;0,Q87&lt;=5),"T2p"," ")</f>
        <v>  </v>
      </c>
      <c r="H87" s="33">
        <f>I$19</f>
        <v>0.0340907188</v>
      </c>
      <c r="I87" s="3">
        <f>'orig. data'!D74</f>
        <v>0.0820064802</v>
      </c>
      <c r="J87" s="3">
        <f>'orig. data'!R74</f>
        <v>0.1373759566</v>
      </c>
      <c r="K87" s="33">
        <f>J$19</f>
        <v>0.063049363</v>
      </c>
      <c r="L87" s="6">
        <f>'orig. data'!B74</f>
        <v>309</v>
      </c>
      <c r="M87" s="6">
        <f>'orig. data'!C74</f>
        <v>3650</v>
      </c>
      <c r="N87" s="12">
        <f>'orig. data'!G74</f>
        <v>1.668566E-30</v>
      </c>
      <c r="P87" s="6">
        <f>'orig. data'!P74</f>
        <v>487</v>
      </c>
      <c r="Q87" s="6">
        <f>'orig. data'!Q74</f>
        <v>3651</v>
      </c>
      <c r="R87" s="12">
        <f>'orig. data'!U74</f>
        <v>9.44443E-31</v>
      </c>
      <c r="T87" s="12">
        <f>'orig. data'!AD74</f>
        <v>6.2183239E-07</v>
      </c>
    </row>
    <row r="88" spans="1:20" ht="12.75">
      <c r="A88" s="2">
        <v>74</v>
      </c>
      <c r="B88" t="s">
        <v>391</v>
      </c>
      <c r="C88">
        <f t="shared" si="13"/>
      </c>
      <c r="D88" t="str">
        <f t="shared" si="14"/>
        <v>2</v>
      </c>
      <c r="E88" t="str">
        <f t="shared" si="15"/>
        <v>t</v>
      </c>
      <c r="F88" t="str">
        <f>IF(AND(L88&gt;0,L88&lt;=5),"T1c"," ")&amp;IF(AND(M88&gt;0,M88&lt;=5),"T1p"," ")</f>
        <v>  </v>
      </c>
      <c r="G88" t="str">
        <f>IF(AND(P88&gt;0,P88&lt;=5),"T2c"," ")&amp;IF(AND(Q88&gt;0,Q88&lt;=5),"T2p"," ")</f>
        <v>  </v>
      </c>
      <c r="H88" s="33">
        <f>I$19</f>
        <v>0.0340907188</v>
      </c>
      <c r="I88" s="3">
        <f>'orig. data'!D75</f>
        <v>0.0434115203</v>
      </c>
      <c r="J88" s="3">
        <f>'orig. data'!R75</f>
        <v>0.100447508</v>
      </c>
      <c r="K88" s="33">
        <f>J$19</f>
        <v>0.063049363</v>
      </c>
      <c r="L88" s="6">
        <f>'orig. data'!B75</f>
        <v>118</v>
      </c>
      <c r="M88" s="6">
        <f>'orig. data'!C75</f>
        <v>2735</v>
      </c>
      <c r="N88" s="12">
        <f>'orig. data'!G75</f>
        <v>0.0226089923</v>
      </c>
      <c r="P88" s="6">
        <f>'orig. data'!P75</f>
        <v>266</v>
      </c>
      <c r="Q88" s="6">
        <f>'orig. data'!Q75</f>
        <v>2869</v>
      </c>
      <c r="R88" s="12">
        <f>'orig. data'!U75</f>
        <v>5.196346E-09</v>
      </c>
      <c r="T88" s="12">
        <f>'orig. data'!AD75</f>
        <v>4.374423E-10</v>
      </c>
    </row>
    <row r="89" spans="1:20" ht="12.75">
      <c r="A89" s="2">
        <v>75</v>
      </c>
      <c r="B89" t="s">
        <v>392</v>
      </c>
      <c r="C89">
        <f t="shared" si="13"/>
      </c>
      <c r="D89" t="str">
        <f t="shared" si="14"/>
        <v>2</v>
      </c>
      <c r="E89" t="str">
        <f t="shared" si="15"/>
        <v>t</v>
      </c>
      <c r="F89" t="str">
        <f>IF(AND(L89&gt;0,L89&lt;=5),"T1c"," ")&amp;IF(AND(M89&gt;0,M89&lt;=5),"T1p"," ")</f>
        <v>  </v>
      </c>
      <c r="G89" t="str">
        <f>IF(AND(P89&gt;0,P89&lt;=5),"T2c"," ")&amp;IF(AND(Q89&gt;0,Q89&lt;=5),"T2p"," ")</f>
        <v>  </v>
      </c>
      <c r="H89" s="33">
        <f>I$19</f>
        <v>0.0340907188</v>
      </c>
      <c r="I89" s="3">
        <f>'orig. data'!D76</f>
        <v>0.036545465</v>
      </c>
      <c r="J89" s="3">
        <f>'orig. data'!R76</f>
        <v>0.139536923</v>
      </c>
      <c r="K89" s="33">
        <f>J$19</f>
        <v>0.063049363</v>
      </c>
      <c r="L89" s="6">
        <f>'orig. data'!B76</f>
        <v>33</v>
      </c>
      <c r="M89" s="6">
        <f>'orig. data'!C76</f>
        <v>851</v>
      </c>
      <c r="N89" s="12">
        <f>'orig. data'!G76</f>
        <v>0.7314639066</v>
      </c>
      <c r="P89" s="6">
        <f>'orig. data'!P76</f>
        <v>126</v>
      </c>
      <c r="Q89" s="6">
        <f>'orig. data'!Q76</f>
        <v>983</v>
      </c>
      <c r="R89" s="12">
        <f>'orig. data'!U76</f>
        <v>2.445228E-14</v>
      </c>
      <c r="T89" s="12">
        <f>'orig. data'!AD76</f>
        <v>1.0975568E-08</v>
      </c>
    </row>
    <row r="90" spans="2:20" ht="12.75">
      <c r="B90"/>
      <c r="C90"/>
      <c r="D90"/>
      <c r="E90"/>
      <c r="F90"/>
      <c r="G90"/>
      <c r="H90" s="33"/>
      <c r="I90" s="3"/>
      <c r="J90" s="3"/>
      <c r="K90" s="33"/>
      <c r="L90" s="6"/>
      <c r="M90" s="6"/>
      <c r="N90" s="12"/>
      <c r="P90" s="6"/>
      <c r="Q90" s="6"/>
      <c r="R90" s="12"/>
      <c r="T90" s="12"/>
    </row>
    <row r="91" spans="1:20" ht="12.75">
      <c r="A91" s="2">
        <v>76</v>
      </c>
      <c r="B91" t="s">
        <v>393</v>
      </c>
      <c r="C91" t="str">
        <f t="shared" si="13"/>
        <v>1</v>
      </c>
      <c r="D91" t="str">
        <f t="shared" si="14"/>
        <v>2</v>
      </c>
      <c r="E91">
        <f t="shared" si="15"/>
      </c>
      <c r="F91" t="str">
        <f aca="true" t="shared" si="32" ref="F91:F101">IF(AND(L91&gt;0,L91&lt;=5),"T1c"," ")&amp;IF(AND(M91&gt;0,M91&lt;=5),"T1p"," ")</f>
        <v>  </v>
      </c>
      <c r="G91" t="str">
        <f aca="true" t="shared" si="33" ref="G91:G101">IF(AND(P91&gt;0,P91&lt;=5),"T2c"," ")&amp;IF(AND(Q91&gt;0,Q91&lt;=5),"T2p"," ")</f>
        <v>  </v>
      </c>
      <c r="H91" s="33">
        <f aca="true" t="shared" si="34" ref="H91:H101">I$19</f>
        <v>0.0340907188</v>
      </c>
      <c r="I91" s="3">
        <f>'orig. data'!D77</f>
        <v>0.0583367825</v>
      </c>
      <c r="J91" s="3">
        <f>'orig. data'!R77</f>
        <v>0.0860971825</v>
      </c>
      <c r="K91" s="33">
        <f aca="true" t="shared" si="35" ref="K91:K101">J$19</f>
        <v>0.063049363</v>
      </c>
      <c r="L91" s="6">
        <f>'orig. data'!B77</f>
        <v>60</v>
      </c>
      <c r="M91" s="6">
        <f>'orig. data'!C77</f>
        <v>1130</v>
      </c>
      <c r="N91" s="12">
        <f>'orig. data'!G77</f>
        <v>0.0001525549</v>
      </c>
      <c r="P91" s="6">
        <f>'orig. data'!P77</f>
        <v>112</v>
      </c>
      <c r="Q91" s="6">
        <f>'orig. data'!Q77</f>
        <v>1494</v>
      </c>
      <c r="R91" s="12">
        <f>'orig. data'!U77</f>
        <v>0.00460426</v>
      </c>
      <c r="T91" s="12">
        <f>'orig. data'!AD77</f>
        <v>0.0625386807</v>
      </c>
    </row>
    <row r="92" spans="1:20" ht="12.75">
      <c r="A92" s="2">
        <v>77</v>
      </c>
      <c r="B92" t="s">
        <v>407</v>
      </c>
      <c r="C92">
        <f t="shared" si="13"/>
      </c>
      <c r="D92">
        <f t="shared" si="14"/>
      </c>
      <c r="E92">
        <f t="shared" si="15"/>
      </c>
      <c r="F92" t="str">
        <f t="shared" si="32"/>
        <v>  </v>
      </c>
      <c r="G92" t="str">
        <f t="shared" si="33"/>
        <v>  </v>
      </c>
      <c r="H92" s="33">
        <f t="shared" si="34"/>
        <v>0.0340907188</v>
      </c>
      <c r="I92" s="39"/>
      <c r="J92" s="3">
        <f>'orig. data'!R78</f>
        <v>0.0885818679</v>
      </c>
      <c r="K92" s="33">
        <f t="shared" si="35"/>
        <v>0.063049363</v>
      </c>
      <c r="L92" s="40"/>
      <c r="M92" s="40"/>
      <c r="N92" s="41"/>
      <c r="P92" s="6">
        <f>'orig. data'!P78</f>
        <v>10</v>
      </c>
      <c r="Q92" s="6">
        <f>'orig. data'!Q78</f>
        <v>124</v>
      </c>
      <c r="R92" s="12">
        <f>'orig. data'!U78</f>
        <v>0.3306920001</v>
      </c>
      <c r="T92" s="12">
        <f>'orig. data'!AD78</f>
        <v>0.1382576836</v>
      </c>
    </row>
    <row r="93" spans="1:20" ht="12.75">
      <c r="A93" s="2">
        <v>78</v>
      </c>
      <c r="B93" t="s">
        <v>203</v>
      </c>
      <c r="C93">
        <f t="shared" si="13"/>
      </c>
      <c r="D93">
        <f t="shared" si="14"/>
      </c>
      <c r="E93">
        <f t="shared" si="15"/>
      </c>
      <c r="F93" t="str">
        <f t="shared" si="32"/>
        <v>  </v>
      </c>
      <c r="G93" t="str">
        <f t="shared" si="33"/>
        <v>  </v>
      </c>
      <c r="H93" s="33">
        <f t="shared" si="34"/>
        <v>0.0340907188</v>
      </c>
      <c r="I93" s="3">
        <f>'orig. data'!D79</f>
        <v>0.0343356277</v>
      </c>
      <c r="J93" s="3">
        <f>'orig. data'!R79</f>
        <v>0.0580140973</v>
      </c>
      <c r="K93" s="33">
        <f t="shared" si="35"/>
        <v>0.063049363</v>
      </c>
      <c r="L93" s="6">
        <f>'orig. data'!B79</f>
        <v>11</v>
      </c>
      <c r="M93" s="6">
        <f>'orig. data'!C79</f>
        <v>334</v>
      </c>
      <c r="N93" s="12">
        <f>'orig. data'!G79</f>
        <v>0.9820407838</v>
      </c>
      <c r="P93" s="6">
        <f>'orig. data'!P79</f>
        <v>21</v>
      </c>
      <c r="Q93" s="6">
        <f>'orig. data'!Q79</f>
        <v>416</v>
      </c>
      <c r="R93" s="12">
        <f>'orig. data'!U79</f>
        <v>0.7266853391</v>
      </c>
      <c r="T93" s="12">
        <f>'orig. data'!AD79</f>
        <v>0.2462071831</v>
      </c>
    </row>
    <row r="94" spans="1:20" ht="12.75">
      <c r="A94" s="2">
        <v>79</v>
      </c>
      <c r="B94" t="s">
        <v>146</v>
      </c>
      <c r="C94" t="str">
        <f t="shared" si="13"/>
        <v>1</v>
      </c>
      <c r="D94" t="str">
        <f t="shared" si="14"/>
        <v>2</v>
      </c>
      <c r="E94">
        <f t="shared" si="15"/>
      </c>
      <c r="F94" t="str">
        <f t="shared" si="32"/>
        <v>  </v>
      </c>
      <c r="G94" t="str">
        <f t="shared" si="33"/>
        <v>  </v>
      </c>
      <c r="H94" s="33">
        <f t="shared" si="34"/>
        <v>0.0340907188</v>
      </c>
      <c r="I94" s="3">
        <f>'orig. data'!D80</f>
        <v>0.0911690985</v>
      </c>
      <c r="J94" s="3">
        <f>'orig. data'!R80</f>
        <v>0.2027093874</v>
      </c>
      <c r="K94" s="33">
        <f t="shared" si="35"/>
        <v>0.063049363</v>
      </c>
      <c r="L94" s="6">
        <f>'orig. data'!B80</f>
        <v>15</v>
      </c>
      <c r="M94" s="6">
        <f>'orig. data'!C80</f>
        <v>180</v>
      </c>
      <c r="N94" s="12">
        <f>'orig. data'!G80</f>
        <v>0.0002662639</v>
      </c>
      <c r="P94" s="6">
        <f>'orig. data'!P80</f>
        <v>37</v>
      </c>
      <c r="Q94" s="6">
        <f>'orig. data'!Q80</f>
        <v>222</v>
      </c>
      <c r="R94" s="12">
        <f>'orig. data'!U80</f>
        <v>2.652058E-11</v>
      </c>
      <c r="T94" s="12">
        <f>'orig. data'!AD80</f>
        <v>0.0213868584</v>
      </c>
    </row>
    <row r="95" spans="1:20" ht="12.75">
      <c r="A95" s="2">
        <v>80</v>
      </c>
      <c r="B95" t="s">
        <v>395</v>
      </c>
      <c r="C95">
        <f t="shared" si="13"/>
      </c>
      <c r="D95" t="str">
        <f t="shared" si="14"/>
        <v>2</v>
      </c>
      <c r="E95" t="str">
        <f t="shared" si="15"/>
        <v>t</v>
      </c>
      <c r="F95" t="str">
        <f t="shared" si="32"/>
        <v>  </v>
      </c>
      <c r="G95" t="str">
        <f t="shared" si="33"/>
        <v>  </v>
      </c>
      <c r="H95" s="33">
        <f t="shared" si="34"/>
        <v>0.0340907188</v>
      </c>
      <c r="I95" s="3">
        <f>'orig. data'!D82</f>
        <v>0.0177441621</v>
      </c>
      <c r="J95" s="3">
        <f>'orig. data'!R82</f>
        <v>0.1102312149</v>
      </c>
      <c r="K95" s="33">
        <f t="shared" si="35"/>
        <v>0.063049363</v>
      </c>
      <c r="L95" s="6">
        <f>'orig. data'!B82</f>
        <v>10</v>
      </c>
      <c r="M95" s="6">
        <f>'orig. data'!C82</f>
        <v>561</v>
      </c>
      <c r="N95" s="12">
        <f>'orig. data'!G82</f>
        <v>0.0456951701</v>
      </c>
      <c r="P95" s="6">
        <f>'orig. data'!P82</f>
        <v>79</v>
      </c>
      <c r="Q95" s="6">
        <f>'orig. data'!Q82</f>
        <v>665</v>
      </c>
      <c r="R95" s="12">
        <f>'orig. data'!U82</f>
        <v>9.87596E-05</v>
      </c>
      <c r="T95" s="12">
        <f>'orig. data'!AD82</f>
        <v>6.5365875E-07</v>
      </c>
    </row>
    <row r="96" spans="1:20" ht="12.75">
      <c r="A96" s="2">
        <v>81</v>
      </c>
      <c r="B96" t="s">
        <v>394</v>
      </c>
      <c r="C96">
        <f t="shared" si="13"/>
      </c>
      <c r="D96" t="str">
        <f t="shared" si="14"/>
        <v>2</v>
      </c>
      <c r="E96" t="str">
        <f t="shared" si="15"/>
        <v>t</v>
      </c>
      <c r="F96" t="str">
        <f t="shared" si="32"/>
        <v>  </v>
      </c>
      <c r="G96" t="str">
        <f t="shared" si="33"/>
        <v>  </v>
      </c>
      <c r="H96" s="33">
        <f t="shared" si="34"/>
        <v>0.0340907188</v>
      </c>
      <c r="I96" s="3">
        <f>'orig. data'!D81</f>
        <v>0.0088021991</v>
      </c>
      <c r="J96" s="3">
        <f>'orig. data'!R81</f>
        <v>0.1521804923</v>
      </c>
      <c r="K96" s="33">
        <f t="shared" si="35"/>
        <v>0.063049363</v>
      </c>
      <c r="L96" s="6">
        <f>'orig. data'!B81</f>
        <v>9</v>
      </c>
      <c r="M96" s="6">
        <f>'orig. data'!C81</f>
        <v>644</v>
      </c>
      <c r="N96" s="12">
        <f>'orig. data'!G81</f>
        <v>0.0110419622</v>
      </c>
      <c r="P96" s="6">
        <f>'orig. data'!P81</f>
        <v>117</v>
      </c>
      <c r="Q96" s="6">
        <f>'orig. data'!Q81</f>
        <v>761</v>
      </c>
      <c r="R96" s="12">
        <f>'orig. data'!U81</f>
        <v>7.107951E-15</v>
      </c>
      <c r="T96" s="12">
        <f>'orig. data'!AD81</f>
        <v>2.9132283E-07</v>
      </c>
    </row>
    <row r="97" spans="1:20" ht="12.75">
      <c r="A97" s="2">
        <v>82</v>
      </c>
      <c r="B97" t="s">
        <v>396</v>
      </c>
      <c r="C97" t="str">
        <f t="shared" si="13"/>
        <v>1</v>
      </c>
      <c r="D97" t="str">
        <f t="shared" si="14"/>
        <v>2</v>
      </c>
      <c r="E97" t="str">
        <f t="shared" si="15"/>
        <v>t</v>
      </c>
      <c r="F97" t="str">
        <f t="shared" si="32"/>
        <v>  </v>
      </c>
      <c r="G97" t="str">
        <f t="shared" si="33"/>
        <v>  </v>
      </c>
      <c r="H97" s="33">
        <f t="shared" si="34"/>
        <v>0.0340907188</v>
      </c>
      <c r="I97" s="3">
        <f>'orig. data'!D83</f>
        <v>0.0817601963</v>
      </c>
      <c r="J97" s="3">
        <f>'orig. data'!R83</f>
        <v>0.2382639975</v>
      </c>
      <c r="K97" s="33">
        <f t="shared" si="35"/>
        <v>0.063049363</v>
      </c>
      <c r="L97" s="6">
        <f>'orig. data'!B83</f>
        <v>47</v>
      </c>
      <c r="M97" s="6">
        <f>'orig. data'!C83</f>
        <v>596</v>
      </c>
      <c r="N97" s="12">
        <f>'orig. data'!G83</f>
        <v>1.7196959E-08</v>
      </c>
      <c r="P97" s="6">
        <f>'orig. data'!P83</f>
        <v>136</v>
      </c>
      <c r="Q97" s="6">
        <f>'orig. data'!Q83</f>
        <v>637</v>
      </c>
      <c r="R97" s="12">
        <f>'orig. data'!U83</f>
        <v>1.079824E-38</v>
      </c>
      <c r="T97" s="12">
        <f>'orig. data'!AD83</f>
        <v>2.3124186E-08</v>
      </c>
    </row>
    <row r="98" spans="1:20" ht="12.75">
      <c r="A98" s="2">
        <v>83</v>
      </c>
      <c r="B98" t="s">
        <v>417</v>
      </c>
      <c r="C98">
        <f t="shared" si="13"/>
      </c>
      <c r="D98" t="str">
        <f t="shared" si="14"/>
        <v>2</v>
      </c>
      <c r="E98" t="str">
        <f t="shared" si="15"/>
        <v>t</v>
      </c>
      <c r="F98" t="str">
        <f t="shared" si="32"/>
        <v>  </v>
      </c>
      <c r="G98" t="str">
        <f t="shared" si="33"/>
        <v>  </v>
      </c>
      <c r="H98" s="33">
        <f t="shared" si="34"/>
        <v>0.0340907188</v>
      </c>
      <c r="I98" s="3">
        <f>'orig. data'!D85</f>
        <v>0.0126013045</v>
      </c>
      <c r="J98" s="3">
        <f>'orig. data'!R85</f>
        <v>0.1007179572</v>
      </c>
      <c r="K98" s="33">
        <f t="shared" si="35"/>
        <v>0.063049363</v>
      </c>
      <c r="L98" s="6">
        <f>'orig. data'!B85</f>
        <v>7</v>
      </c>
      <c r="M98" s="6">
        <f>'orig. data'!C85</f>
        <v>561</v>
      </c>
      <c r="N98" s="12">
        <f>'orig. data'!G85</f>
        <v>0.0098016209</v>
      </c>
      <c r="P98" s="6">
        <f>'orig. data'!P85</f>
        <v>62</v>
      </c>
      <c r="Q98" s="6">
        <f>'orig. data'!Q85</f>
        <v>644</v>
      </c>
      <c r="R98" s="12">
        <f>'orig. data'!U85</f>
        <v>0.0009052926</v>
      </c>
      <c r="T98" s="12">
        <f>'orig. data'!AD85</f>
        <v>8.0156389E-07</v>
      </c>
    </row>
    <row r="99" spans="1:20" ht="12.75">
      <c r="A99" s="2">
        <v>84</v>
      </c>
      <c r="B99" t="s">
        <v>408</v>
      </c>
      <c r="C99">
        <f t="shared" si="13"/>
      </c>
      <c r="D99">
        <f t="shared" si="14"/>
      </c>
      <c r="E99">
        <f t="shared" si="15"/>
      </c>
      <c r="F99" t="str">
        <f t="shared" si="32"/>
        <v>  </v>
      </c>
      <c r="G99" t="str">
        <f t="shared" si="33"/>
        <v>  </v>
      </c>
      <c r="H99" s="33">
        <f t="shared" si="34"/>
        <v>0.0340907188</v>
      </c>
      <c r="I99" s="39"/>
      <c r="J99" s="3">
        <f>'orig. data'!R84</f>
        <v>0.0317296728</v>
      </c>
      <c r="K99" s="33">
        <f t="shared" si="35"/>
        <v>0.063049363</v>
      </c>
      <c r="L99" s="40"/>
      <c r="M99" s="40"/>
      <c r="N99" s="41"/>
      <c r="P99" s="6">
        <f>'orig. data'!P84</f>
        <v>11</v>
      </c>
      <c r="Q99" s="6">
        <f>'orig. data'!Q84</f>
        <v>299</v>
      </c>
      <c r="R99" s="12">
        <f>'orig. data'!U84</f>
        <v>0.0816293509</v>
      </c>
      <c r="T99" s="12">
        <f>'orig. data'!AD84</f>
        <v>0.098402955</v>
      </c>
    </row>
    <row r="100" spans="1:20" ht="12.75">
      <c r="A100" s="2">
        <v>85</v>
      </c>
      <c r="B100" t="s">
        <v>397</v>
      </c>
      <c r="C100">
        <f t="shared" si="13"/>
      </c>
      <c r="D100" t="str">
        <f t="shared" si="14"/>
        <v>2</v>
      </c>
      <c r="E100" t="str">
        <f t="shared" si="15"/>
        <v>t</v>
      </c>
      <c r="F100" t="str">
        <f t="shared" si="32"/>
        <v>  </v>
      </c>
      <c r="G100" t="str">
        <f t="shared" si="33"/>
        <v>  </v>
      </c>
      <c r="H100" s="33">
        <f t="shared" si="34"/>
        <v>0.0340907188</v>
      </c>
      <c r="I100" s="3">
        <f>'orig. data'!D86</f>
        <v>0.0187496595</v>
      </c>
      <c r="J100" s="3">
        <f>'orig. data'!R86</f>
        <v>0.1106911447</v>
      </c>
      <c r="K100" s="33">
        <f t="shared" si="35"/>
        <v>0.063049363</v>
      </c>
      <c r="L100" s="6">
        <f>'orig. data'!B86</f>
        <v>7</v>
      </c>
      <c r="M100" s="6">
        <f>'orig. data'!C86</f>
        <v>390</v>
      </c>
      <c r="N100" s="12">
        <f>'orig. data'!G86</f>
        <v>0.1210426462</v>
      </c>
      <c r="P100" s="6">
        <f>'orig. data'!P86</f>
        <v>48</v>
      </c>
      <c r="Q100" s="6">
        <f>'orig. data'!Q86</f>
        <v>439</v>
      </c>
      <c r="R100" s="12">
        <f>'orig. data'!U86</f>
        <v>0.0007571671</v>
      </c>
      <c r="T100" s="12">
        <f>'orig. data'!AD86</f>
        <v>4.27984E-05</v>
      </c>
    </row>
    <row r="101" spans="1:20" ht="12.75">
      <c r="A101" s="2">
        <v>86</v>
      </c>
      <c r="B101" t="s">
        <v>409</v>
      </c>
      <c r="C101">
        <f t="shared" si="13"/>
      </c>
      <c r="D101">
        <f t="shared" si="14"/>
      </c>
      <c r="E101">
        <f t="shared" si="15"/>
      </c>
      <c r="F101" t="str">
        <f t="shared" si="32"/>
        <v>  </v>
      </c>
      <c r="G101" t="str">
        <f t="shared" si="33"/>
        <v>  </v>
      </c>
      <c r="H101" s="33">
        <f t="shared" si="34"/>
        <v>0.0340907188</v>
      </c>
      <c r="I101" s="39"/>
      <c r="J101" s="3">
        <f>'orig. data'!R87</f>
        <v>0.0388952054</v>
      </c>
      <c r="K101" s="33">
        <f t="shared" si="35"/>
        <v>0.063049363</v>
      </c>
      <c r="L101" s="40"/>
      <c r="M101" s="40"/>
      <c r="N101" s="41"/>
      <c r="P101" s="6">
        <f>'orig. data'!P87</f>
        <v>14</v>
      </c>
      <c r="Q101" s="6">
        <f>'orig. data'!Q87</f>
        <v>340</v>
      </c>
      <c r="R101" s="12">
        <f>'orig. data'!U87</f>
        <v>0.1075065963</v>
      </c>
      <c r="T101" s="12">
        <f>'orig. data'!AD87</f>
        <v>0.0177767063</v>
      </c>
    </row>
    <row r="102" spans="2:20" ht="12.75">
      <c r="B102"/>
      <c r="C102"/>
      <c r="D102"/>
      <c r="E102"/>
      <c r="F102"/>
      <c r="G102"/>
      <c r="H102" s="33"/>
      <c r="I102" s="39"/>
      <c r="J102" s="3"/>
      <c r="K102" s="33"/>
      <c r="L102" s="40"/>
      <c r="M102" s="40"/>
      <c r="N102" s="41"/>
      <c r="P102" s="6"/>
      <c r="Q102" s="6"/>
      <c r="R102" s="12"/>
      <c r="T102" s="12"/>
    </row>
    <row r="103" spans="1:20" ht="12.75">
      <c r="A103" s="2">
        <v>87</v>
      </c>
      <c r="B103" t="s">
        <v>204</v>
      </c>
      <c r="C103" t="str">
        <f t="shared" si="13"/>
        <v>1</v>
      </c>
      <c r="D103" t="str">
        <f t="shared" si="14"/>
        <v>2</v>
      </c>
      <c r="E103" t="str">
        <f t="shared" si="15"/>
        <v>t</v>
      </c>
      <c r="F103" t="str">
        <f>IF(AND(L103&gt;0,L103&lt;=5),"T1c"," ")&amp;IF(AND(M103&gt;0,M103&lt;=5),"T1p"," ")</f>
        <v>  </v>
      </c>
      <c r="G103" t="str">
        <f>IF(AND(P103&gt;0,P103&lt;=5),"T2c"," ")&amp;IF(AND(Q103&gt;0,Q103&lt;=5),"T2p"," ")</f>
        <v>  </v>
      </c>
      <c r="H103" s="33">
        <f>I$19</f>
        <v>0.0340907188</v>
      </c>
      <c r="I103" s="3">
        <f>'orig. data'!D88</f>
        <v>0.0233180508</v>
      </c>
      <c r="J103" s="3">
        <f>'orig. data'!R88</f>
        <v>0.0411549675</v>
      </c>
      <c r="K103" s="33">
        <f>J$19</f>
        <v>0.063049363</v>
      </c>
      <c r="L103" s="6">
        <f>'orig. data'!B88</f>
        <v>274</v>
      </c>
      <c r="M103" s="6">
        <f>'orig. data'!C88</f>
        <v>12036</v>
      </c>
      <c r="N103" s="12">
        <f>'orig. data'!G88</f>
        <v>2.250037E-06</v>
      </c>
      <c r="P103" s="6">
        <f>'orig. data'!P88</f>
        <v>539</v>
      </c>
      <c r="Q103" s="6">
        <f>'orig. data'!Q88</f>
        <v>14093</v>
      </c>
      <c r="R103" s="12">
        <f>'orig. data'!U88</f>
        <v>2.195135E-10</v>
      </c>
      <c r="T103" s="12">
        <f>'orig. data'!AD88</f>
        <v>7.2224118E-08</v>
      </c>
    </row>
    <row r="104" spans="1:20" ht="12.75">
      <c r="A104" s="2">
        <v>88</v>
      </c>
      <c r="B104" t="s">
        <v>147</v>
      </c>
      <c r="C104" t="str">
        <f t="shared" si="13"/>
        <v>1</v>
      </c>
      <c r="D104" t="str">
        <f t="shared" si="14"/>
        <v>2</v>
      </c>
      <c r="E104" t="str">
        <f t="shared" si="15"/>
        <v>t</v>
      </c>
      <c r="F104" t="str">
        <f>IF(AND(L104&gt;0,L104&lt;=5),"T1c"," ")&amp;IF(AND(M104&gt;0,M104&lt;=5),"T1p"," ")</f>
        <v>  </v>
      </c>
      <c r="G104" t="str">
        <f>IF(AND(P104&gt;0,P104&lt;=5),"T2c"," ")&amp;IF(AND(Q104&gt;0,Q104&lt;=5),"T2p"," ")</f>
        <v>  </v>
      </c>
      <c r="H104" s="33">
        <f>I$19</f>
        <v>0.0340907188</v>
      </c>
      <c r="I104" s="3">
        <f>'orig. data'!D89</f>
        <v>0.0258108538</v>
      </c>
      <c r="J104" s="3">
        <f>'orig. data'!R89</f>
        <v>0.048055538</v>
      </c>
      <c r="K104" s="33">
        <f>J$19</f>
        <v>0.063049363</v>
      </c>
      <c r="L104" s="6">
        <f>'orig. data'!B89</f>
        <v>379</v>
      </c>
      <c r="M104" s="6">
        <f>'orig. data'!C89</f>
        <v>14552</v>
      </c>
      <c r="N104" s="12">
        <f>'orig. data'!G89</f>
        <v>0.0001565334</v>
      </c>
      <c r="P104" s="6">
        <f>'orig. data'!P89</f>
        <v>739</v>
      </c>
      <c r="Q104" s="6">
        <f>'orig. data'!Q89</f>
        <v>15614</v>
      </c>
      <c r="R104" s="12">
        <f>'orig. data'!U89</f>
        <v>1.35085E-05</v>
      </c>
      <c r="T104" s="12">
        <f>'orig. data'!AD89</f>
        <v>3.606405E-11</v>
      </c>
    </row>
    <row r="105" spans="2:20" ht="12.75">
      <c r="B105"/>
      <c r="C105"/>
      <c r="D105"/>
      <c r="E105"/>
      <c r="F105"/>
      <c r="G105"/>
      <c r="H105" s="33"/>
      <c r="I105" s="3"/>
      <c r="J105" s="3"/>
      <c r="K105" s="33"/>
      <c r="L105" s="6"/>
      <c r="M105" s="6"/>
      <c r="N105" s="12"/>
      <c r="P105" s="6"/>
      <c r="Q105" s="6"/>
      <c r="R105" s="12"/>
      <c r="T105" s="12"/>
    </row>
    <row r="106" spans="1:20" ht="12.75">
      <c r="A106" s="2">
        <v>89</v>
      </c>
      <c r="B106" t="s">
        <v>191</v>
      </c>
      <c r="C106" t="str">
        <f t="shared" si="13"/>
        <v>1</v>
      </c>
      <c r="D106" t="str">
        <f t="shared" si="14"/>
        <v>2</v>
      </c>
      <c r="E106" t="str">
        <f t="shared" si="15"/>
        <v>t</v>
      </c>
      <c r="F106" t="str">
        <f>IF(AND(L106&gt;0,L106&lt;=5),"T1c"," ")&amp;IF(AND(M106&gt;0,M106&lt;=5),"T1p"," ")</f>
        <v>  </v>
      </c>
      <c r="G106" t="str">
        <f>IF(AND(P106&gt;0,P106&lt;=5),"T2c"," ")&amp;IF(AND(Q106&gt;0,Q106&lt;=5),"T2p"," ")</f>
        <v>  </v>
      </c>
      <c r="H106" s="33">
        <f>I$19</f>
        <v>0.0340907188</v>
      </c>
      <c r="I106" s="3">
        <f>'orig. data'!D90</f>
        <v>0.0247915879</v>
      </c>
      <c r="J106" s="3">
        <f>'orig. data'!R90</f>
        <v>0.0464836901</v>
      </c>
      <c r="K106" s="33">
        <f>J$19</f>
        <v>0.063049363</v>
      </c>
      <c r="L106" s="6">
        <f>'orig. data'!B90</f>
        <v>533</v>
      </c>
      <c r="M106" s="6">
        <f>'orig. data'!C90</f>
        <v>20187</v>
      </c>
      <c r="N106" s="12">
        <f>'orig. data'!G90</f>
        <v>1.4003783E-06</v>
      </c>
      <c r="P106" s="6">
        <f>'orig. data'!P90</f>
        <v>935</v>
      </c>
      <c r="Q106" s="6">
        <f>'orig. data'!Q90</f>
        <v>20119</v>
      </c>
      <c r="R106" s="12">
        <f>'orig. data'!U90</f>
        <v>2.2462718E-07</v>
      </c>
      <c r="T106" s="12">
        <f>'orig. data'!AD90</f>
        <v>4.587055E-14</v>
      </c>
    </row>
    <row r="107" spans="2:20" ht="12.75">
      <c r="B107"/>
      <c r="C107"/>
      <c r="D107"/>
      <c r="E107"/>
      <c r="F107"/>
      <c r="G107"/>
      <c r="H107" s="33"/>
      <c r="I107" s="3"/>
      <c r="J107" s="3"/>
      <c r="K107" s="33"/>
      <c r="L107" s="6"/>
      <c r="M107" s="6"/>
      <c r="N107" s="12"/>
      <c r="P107" s="6"/>
      <c r="Q107" s="6"/>
      <c r="R107" s="12"/>
      <c r="T107" s="12"/>
    </row>
    <row r="108" spans="1:20" ht="12.75">
      <c r="A108" s="2">
        <v>90</v>
      </c>
      <c r="B108" t="s">
        <v>194</v>
      </c>
      <c r="C108" t="str">
        <f t="shared" si="13"/>
        <v>1</v>
      </c>
      <c r="D108" t="str">
        <f t="shared" si="14"/>
        <v>2</v>
      </c>
      <c r="E108" t="str">
        <f t="shared" si="15"/>
        <v>t</v>
      </c>
      <c r="F108" t="str">
        <f>IF(AND(L108&gt;0,L108&lt;=5),"T1c"," ")&amp;IF(AND(M108&gt;0,M108&lt;=5),"T1p"," ")</f>
        <v>  </v>
      </c>
      <c r="G108" t="str">
        <f>IF(AND(P108&gt;0,P108&lt;=5),"T2c"," ")&amp;IF(AND(Q108&gt;0,Q108&lt;=5),"T2p"," ")</f>
        <v>  </v>
      </c>
      <c r="H108" s="33">
        <f>I$19</f>
        <v>0.0340907188</v>
      </c>
      <c r="I108" s="3">
        <f>'orig. data'!D101</f>
        <v>0.0256599569</v>
      </c>
      <c r="J108" s="3">
        <f>'orig. data'!R101</f>
        <v>0.042004614</v>
      </c>
      <c r="K108" s="33">
        <f>J$19</f>
        <v>0.063049363</v>
      </c>
      <c r="L108" s="6">
        <f>'orig. data'!B101</f>
        <v>294</v>
      </c>
      <c r="M108" s="6">
        <f>'orig. data'!C101</f>
        <v>11695</v>
      </c>
      <c r="N108" s="12">
        <f>'orig. data'!G101</f>
        <v>0.0003406695</v>
      </c>
      <c r="P108" s="6">
        <f>'orig. data'!P101</f>
        <v>499</v>
      </c>
      <c r="Q108" s="6">
        <f>'orig. data'!Q101</f>
        <v>13008</v>
      </c>
      <c r="R108" s="12">
        <f>'orig. data'!U101</f>
        <v>2.3623777E-09</v>
      </c>
      <c r="T108" s="12">
        <f>'orig. data'!AD101</f>
        <v>4.4839092E-06</v>
      </c>
    </row>
    <row r="109" spans="2:20" ht="12.75">
      <c r="B109"/>
      <c r="C109"/>
      <c r="D109"/>
      <c r="E109"/>
      <c r="F109"/>
      <c r="G109"/>
      <c r="H109" s="33"/>
      <c r="I109" s="3"/>
      <c r="J109" s="3"/>
      <c r="K109" s="33"/>
      <c r="L109" s="6"/>
      <c r="M109" s="6"/>
      <c r="N109" s="12"/>
      <c r="P109" s="6"/>
      <c r="Q109" s="6"/>
      <c r="R109" s="12"/>
      <c r="T109" s="12"/>
    </row>
    <row r="110" spans="1:20" ht="12.75">
      <c r="A110" s="2">
        <v>91</v>
      </c>
      <c r="B110" t="s">
        <v>148</v>
      </c>
      <c r="C110" t="str">
        <f t="shared" si="13"/>
        <v>1</v>
      </c>
      <c r="D110" t="str">
        <f t="shared" si="14"/>
        <v>2</v>
      </c>
      <c r="E110" t="str">
        <f t="shared" si="15"/>
        <v>t</v>
      </c>
      <c r="F110" t="str">
        <f>IF(AND(L110&gt;0,L110&lt;=5),"T1c"," ")&amp;IF(AND(M110&gt;0,M110&lt;=5),"T1p"," ")</f>
        <v>  </v>
      </c>
      <c r="G110" t="str">
        <f>IF(AND(P110&gt;0,P110&lt;=5),"T2c"," ")&amp;IF(AND(Q110&gt;0,Q110&lt;=5),"T2p"," ")</f>
        <v>  </v>
      </c>
      <c r="H110" s="33">
        <f>I$19</f>
        <v>0.0340907188</v>
      </c>
      <c r="I110" s="3">
        <f>'orig. data'!D91</f>
        <v>0.0266949913</v>
      </c>
      <c r="J110" s="3">
        <f>'orig. data'!R91</f>
        <v>0.0464845671</v>
      </c>
      <c r="K110" s="33">
        <f>J$19</f>
        <v>0.063049363</v>
      </c>
      <c r="L110" s="6">
        <f>'orig. data'!B91</f>
        <v>652</v>
      </c>
      <c r="M110" s="6">
        <f>'orig. data'!C91</f>
        <v>23118</v>
      </c>
      <c r="N110" s="12">
        <f>'orig. data'!G91</f>
        <v>0.000120345</v>
      </c>
      <c r="P110" s="6">
        <f>'orig. data'!P91</f>
        <v>1071</v>
      </c>
      <c r="Q110" s="6">
        <f>'orig. data'!Q91</f>
        <v>22200</v>
      </c>
      <c r="R110" s="12">
        <f>'orig. data'!U91</f>
        <v>1.4655577E-07</v>
      </c>
      <c r="T110" s="12">
        <f>'orig. data'!AD91</f>
        <v>9.715854E-12</v>
      </c>
    </row>
    <row r="111" spans="1:20" ht="12.75">
      <c r="A111" s="2">
        <v>92</v>
      </c>
      <c r="B111" t="s">
        <v>418</v>
      </c>
      <c r="C111" t="str">
        <f t="shared" si="13"/>
        <v>1</v>
      </c>
      <c r="D111">
        <f t="shared" si="14"/>
      </c>
      <c r="E111" t="str">
        <f t="shared" si="15"/>
        <v>t</v>
      </c>
      <c r="F111" t="str">
        <f>IF(AND(L111&gt;0,L111&lt;=5),"T1c"," ")&amp;IF(AND(M111&gt;0,M111&lt;=5),"T1p"," ")</f>
        <v>  </v>
      </c>
      <c r="G111" t="str">
        <f>IF(AND(P111&gt;0,P111&lt;=5),"T2c"," ")&amp;IF(AND(Q111&gt;0,Q111&lt;=5),"T2p"," ")</f>
        <v>  </v>
      </c>
      <c r="H111" s="33">
        <f>I$19</f>
        <v>0.0340907188</v>
      </c>
      <c r="I111" s="3">
        <f>'orig. data'!D92</f>
        <v>0.027697282</v>
      </c>
      <c r="J111" s="3">
        <f>'orig. data'!R92</f>
        <v>0.053185144</v>
      </c>
      <c r="K111" s="33">
        <f>J$19</f>
        <v>0.063049363</v>
      </c>
      <c r="L111" s="6">
        <f>'orig. data'!B92</f>
        <v>435</v>
      </c>
      <c r="M111" s="6">
        <f>'orig. data'!C92</f>
        <v>14498</v>
      </c>
      <c r="N111" s="12">
        <f>'orig. data'!G92</f>
        <v>0.0030210086</v>
      </c>
      <c r="P111" s="6">
        <f>'orig. data'!P92</f>
        <v>752</v>
      </c>
      <c r="Q111" s="6">
        <f>'orig. data'!Q92</f>
        <v>13769</v>
      </c>
      <c r="R111" s="12">
        <f>'orig. data'!U92</f>
        <v>0.0054089713</v>
      </c>
      <c r="T111" s="12">
        <f>'orig. data'!AD92</f>
        <v>2.073557E-13</v>
      </c>
    </row>
    <row r="112" spans="2:20" ht="12.75">
      <c r="B112"/>
      <c r="C112"/>
      <c r="D112"/>
      <c r="E112"/>
      <c r="F112"/>
      <c r="G112"/>
      <c r="H112" s="33"/>
      <c r="I112" s="3"/>
      <c r="J112" s="3"/>
      <c r="K112" s="33"/>
      <c r="L112" s="6"/>
      <c r="M112" s="6"/>
      <c r="N112" s="12"/>
      <c r="P112" s="6"/>
      <c r="Q112" s="6"/>
      <c r="R112" s="12"/>
      <c r="T112" s="12"/>
    </row>
    <row r="113" spans="1:20" ht="12.75">
      <c r="A113" s="2">
        <v>93</v>
      </c>
      <c r="B113" t="s">
        <v>207</v>
      </c>
      <c r="C113" t="str">
        <f t="shared" si="13"/>
        <v>1</v>
      </c>
      <c r="D113" t="str">
        <f t="shared" si="14"/>
        <v>2</v>
      </c>
      <c r="E113" t="str">
        <f t="shared" si="15"/>
        <v>t</v>
      </c>
      <c r="F113" t="str">
        <f>IF(AND(L113&gt;0,L113&lt;=5),"T1c"," ")&amp;IF(AND(M113&gt;0,M113&lt;=5),"T1p"," ")</f>
        <v>  </v>
      </c>
      <c r="G113" t="str">
        <f>IF(AND(P113&gt;0,P113&lt;=5),"T2c"," ")&amp;IF(AND(Q113&gt;0,Q113&lt;=5),"T2p"," ")</f>
        <v>  </v>
      </c>
      <c r="H113" s="33">
        <f>I$19</f>
        <v>0.0340907188</v>
      </c>
      <c r="I113" s="3">
        <f>'orig. data'!D99</f>
        <v>0.0242950557</v>
      </c>
      <c r="J113" s="3">
        <f>'orig. data'!R99</f>
        <v>0.0429092078</v>
      </c>
      <c r="K113" s="33">
        <f>J$19</f>
        <v>0.063049363</v>
      </c>
      <c r="L113" s="6">
        <f>'orig. data'!B99</f>
        <v>262</v>
      </c>
      <c r="M113" s="6">
        <f>'orig. data'!C99</f>
        <v>11648</v>
      </c>
      <c r="N113" s="12">
        <f>'orig. data'!G99</f>
        <v>4.07668E-05</v>
      </c>
      <c r="P113" s="6">
        <f>'orig. data'!P99</f>
        <v>550</v>
      </c>
      <c r="Q113" s="6">
        <f>'orig. data'!Q99</f>
        <v>14222</v>
      </c>
      <c r="R113" s="12">
        <f>'orig. data'!U99</f>
        <v>1.2800084E-08</v>
      </c>
      <c r="T113" s="12">
        <f>'orig. data'!AD99</f>
        <v>1.39938E-07</v>
      </c>
    </row>
    <row r="114" spans="1:20" ht="12.75">
      <c r="A114" s="2">
        <v>94</v>
      </c>
      <c r="B114" t="s">
        <v>208</v>
      </c>
      <c r="C114" t="str">
        <f t="shared" si="13"/>
        <v>1</v>
      </c>
      <c r="D114" t="str">
        <f t="shared" si="14"/>
        <v>2</v>
      </c>
      <c r="E114" t="str">
        <f t="shared" si="15"/>
        <v>t</v>
      </c>
      <c r="F114" t="str">
        <f>IF(AND(L114&gt;0,L114&lt;=5),"T1c"," ")&amp;IF(AND(M114&gt;0,M114&lt;=5),"T1p"," ")</f>
        <v>  </v>
      </c>
      <c r="G114" t="str">
        <f>IF(AND(P114&gt;0,P114&lt;=5),"T2c"," ")&amp;IF(AND(Q114&gt;0,Q114&lt;=5),"T2p"," ")</f>
        <v>  </v>
      </c>
      <c r="H114" s="33">
        <f>I$19</f>
        <v>0.0340907188</v>
      </c>
      <c r="I114" s="3">
        <f>'orig. data'!D100</f>
        <v>0.0416079302</v>
      </c>
      <c r="J114" s="3">
        <f>'orig. data'!R100</f>
        <v>0.0781067614</v>
      </c>
      <c r="K114" s="33">
        <f>J$19</f>
        <v>0.063049363</v>
      </c>
      <c r="L114" s="6">
        <f>'orig. data'!B100</f>
        <v>536</v>
      </c>
      <c r="M114" s="6">
        <f>'orig. data'!C100</f>
        <v>11933</v>
      </c>
      <c r="N114" s="12">
        <f>'orig. data'!G100</f>
        <v>0.0026538368</v>
      </c>
      <c r="P114" s="6">
        <f>'orig. data'!P100</f>
        <v>883</v>
      </c>
      <c r="Q114" s="6">
        <f>'orig. data'!Q100</f>
        <v>11004</v>
      </c>
      <c r="R114" s="12">
        <f>'orig. data'!U100</f>
        <v>0.00034578020000000003</v>
      </c>
      <c r="T114" s="12">
        <f>'orig. data'!AD100</f>
        <v>8.742398E-14</v>
      </c>
    </row>
    <row r="115" spans="2:20" ht="12.75">
      <c r="B115"/>
      <c r="C115"/>
      <c r="D115"/>
      <c r="E115"/>
      <c r="F115"/>
      <c r="G115"/>
      <c r="H115" s="33"/>
      <c r="I115" s="3"/>
      <c r="J115" s="3"/>
      <c r="K115" s="33"/>
      <c r="L115" s="6"/>
      <c r="M115" s="6"/>
      <c r="N115" s="12"/>
      <c r="P115" s="6"/>
      <c r="Q115" s="6"/>
      <c r="R115" s="12"/>
      <c r="T115" s="12"/>
    </row>
    <row r="116" spans="1:20" ht="12.75">
      <c r="A116" s="2">
        <v>95</v>
      </c>
      <c r="B116" t="s">
        <v>398</v>
      </c>
      <c r="C116">
        <f t="shared" si="13"/>
      </c>
      <c r="D116" t="str">
        <f t="shared" si="14"/>
        <v>2</v>
      </c>
      <c r="E116" t="str">
        <f t="shared" si="15"/>
        <v>t</v>
      </c>
      <c r="F116" t="str">
        <f>IF(AND(L116&gt;0,L116&lt;=5),"T1c"," ")&amp;IF(AND(M116&gt;0,M116&lt;=5),"T1p"," ")</f>
        <v>  </v>
      </c>
      <c r="G116" t="str">
        <f>IF(AND(P116&gt;0,P116&lt;=5),"T2c"," ")&amp;IF(AND(Q116&gt;0,Q116&lt;=5),"T2p"," ")</f>
        <v>  </v>
      </c>
      <c r="H116" s="33">
        <f>I$19</f>
        <v>0.0340907188</v>
      </c>
      <c r="I116" s="3">
        <f>'orig. data'!D93</f>
        <v>0.0297435489</v>
      </c>
      <c r="J116" s="3">
        <f>'orig. data'!R93</f>
        <v>0.0487419332</v>
      </c>
      <c r="K116" s="33">
        <f>J$19</f>
        <v>0.063049363</v>
      </c>
      <c r="L116" s="6">
        <f>'orig. data'!B93</f>
        <v>366</v>
      </c>
      <c r="M116" s="6">
        <f>'orig. data'!C93</f>
        <v>12342</v>
      </c>
      <c r="N116" s="12">
        <f>'orig. data'!G93</f>
        <v>0.0602492489</v>
      </c>
      <c r="P116" s="6">
        <f>'orig. data'!P93</f>
        <v>590</v>
      </c>
      <c r="Q116" s="6">
        <f>'orig. data'!Q93</f>
        <v>12718</v>
      </c>
      <c r="R116" s="12">
        <f>'orig. data'!U93</f>
        <v>7.57359E-05</v>
      </c>
      <c r="T116" s="12">
        <f>'orig. data'!AD93</f>
        <v>5.025803E-07</v>
      </c>
    </row>
    <row r="117" spans="1:20" ht="12.75">
      <c r="A117" s="2">
        <v>96</v>
      </c>
      <c r="B117" t="s">
        <v>205</v>
      </c>
      <c r="C117" t="str">
        <f t="shared" si="13"/>
        <v>1</v>
      </c>
      <c r="D117" t="str">
        <f t="shared" si="14"/>
        <v>2</v>
      </c>
      <c r="E117" t="str">
        <f t="shared" si="15"/>
        <v>t</v>
      </c>
      <c r="F117" t="str">
        <f>IF(AND(L117&gt;0,L117&lt;=5),"T1c"," ")&amp;IF(AND(M117&gt;0,M117&lt;=5),"T1p"," ")</f>
        <v>  </v>
      </c>
      <c r="G117" t="str">
        <f>IF(AND(P117&gt;0,P117&lt;=5),"T2c"," ")&amp;IF(AND(Q117&gt;0,Q117&lt;=5),"T2p"," ")</f>
        <v>  </v>
      </c>
      <c r="H117" s="33">
        <f>I$19</f>
        <v>0.0340907188</v>
      </c>
      <c r="I117" s="3">
        <f>'orig. data'!D94</f>
        <v>0.0274544373</v>
      </c>
      <c r="J117" s="3">
        <f>'orig. data'!R94</f>
        <v>0.0522111462</v>
      </c>
      <c r="K117" s="33">
        <f>J$19</f>
        <v>0.063049363</v>
      </c>
      <c r="L117" s="6">
        <f>'orig. data'!B94</f>
        <v>492</v>
      </c>
      <c r="M117" s="6">
        <f>'orig. data'!C94</f>
        <v>17900</v>
      </c>
      <c r="N117" s="12">
        <f>'orig. data'!G94</f>
        <v>0.0015546113</v>
      </c>
      <c r="P117" s="6">
        <f>'orig. data'!P94</f>
        <v>926</v>
      </c>
      <c r="Q117" s="6">
        <f>'orig. data'!Q94</f>
        <v>18360</v>
      </c>
      <c r="R117" s="12">
        <f>'orig. data'!U94</f>
        <v>0.001738352</v>
      </c>
      <c r="T117" s="12">
        <f>'orig. data'!AD94</f>
        <v>1.108316E-13</v>
      </c>
    </row>
    <row r="118" spans="2:20" ht="12.75">
      <c r="B118"/>
      <c r="C118"/>
      <c r="D118"/>
      <c r="E118"/>
      <c r="F118"/>
      <c r="G118"/>
      <c r="H118" s="33"/>
      <c r="I118" s="3"/>
      <c r="J118" s="3"/>
      <c r="K118" s="33"/>
      <c r="L118" s="6"/>
      <c r="M118" s="6"/>
      <c r="N118" s="12"/>
      <c r="P118" s="6"/>
      <c r="Q118" s="6"/>
      <c r="R118" s="12"/>
      <c r="T118" s="12"/>
    </row>
    <row r="119" spans="1:20" ht="12.75">
      <c r="A119" s="2">
        <v>97</v>
      </c>
      <c r="B119" t="s">
        <v>401</v>
      </c>
      <c r="C119">
        <f t="shared" si="13"/>
      </c>
      <c r="D119" t="str">
        <f t="shared" si="14"/>
        <v>2</v>
      </c>
      <c r="E119" t="str">
        <f t="shared" si="15"/>
        <v>t</v>
      </c>
      <c r="F119" t="str">
        <f>IF(AND(L119&gt;0,L119&lt;=5),"T1c"," ")&amp;IF(AND(M119&gt;0,M119&lt;=5),"T1p"," ")</f>
        <v>  </v>
      </c>
      <c r="G119" t="str">
        <f>IF(AND(P119&gt;0,P119&lt;=5),"T2c"," ")&amp;IF(AND(Q119&gt;0,Q119&lt;=5),"T2p"," ")</f>
        <v>  </v>
      </c>
      <c r="H119" s="33">
        <f>I$19</f>
        <v>0.0340907188</v>
      </c>
      <c r="I119" s="3">
        <f>'orig. data'!D102</f>
        <v>0.0327382606</v>
      </c>
      <c r="J119" s="3">
        <f>'orig. data'!R102</f>
        <v>0.0517381766</v>
      </c>
      <c r="K119" s="33">
        <f>J$19</f>
        <v>0.063049363</v>
      </c>
      <c r="L119" s="6">
        <f>'orig. data'!B102</f>
        <v>278</v>
      </c>
      <c r="M119" s="6">
        <f>'orig. data'!C102</f>
        <v>8132</v>
      </c>
      <c r="N119" s="12">
        <f>'orig. data'!G102</f>
        <v>0.6062001393</v>
      </c>
      <c r="P119" s="6">
        <f>'orig. data'!P102</f>
        <v>435</v>
      </c>
      <c r="Q119" s="6">
        <f>'orig. data'!Q102</f>
        <v>8255</v>
      </c>
      <c r="R119" s="12">
        <f>'orig. data'!U102</f>
        <v>0.0044462022</v>
      </c>
      <c r="T119" s="12">
        <f>'orig. data'!AD102</f>
        <v>2.86022E-05</v>
      </c>
    </row>
    <row r="120" spans="1:20" ht="12.75">
      <c r="A120" s="2">
        <v>98</v>
      </c>
      <c r="B120" t="s">
        <v>419</v>
      </c>
      <c r="C120">
        <f aca="true" t="shared" si="36" ref="C120:C141">IF(AND(N120&lt;=0.005,N120&gt;0),"1","")</f>
      </c>
      <c r="D120" t="str">
        <f aca="true" t="shared" si="37" ref="D120:D188">IF(AND(R120&lt;=0.005,R120&gt;0),"2","")</f>
        <v>2</v>
      </c>
      <c r="E120" t="str">
        <f aca="true" t="shared" si="38" ref="E120:E188">IF(AND(T120&lt;=0.005,T120&gt;0),"t","")</f>
        <v>t</v>
      </c>
      <c r="F120" t="str">
        <f>IF(AND(L120&gt;0,L120&lt;=5),"T1c"," ")&amp;IF(AND(M120&gt;0,M120&lt;=5),"T1p"," ")</f>
        <v>  </v>
      </c>
      <c r="G120" t="str">
        <f>IF(AND(P120&gt;0,P120&lt;=5),"T2c"," ")&amp;IF(AND(Q120&gt;0,Q120&lt;=5),"T2p"," ")</f>
        <v>  </v>
      </c>
      <c r="H120" s="33">
        <f>I$19</f>
        <v>0.0340907188</v>
      </c>
      <c r="I120" s="3">
        <f>'orig. data'!D103</f>
        <v>0.0288442339</v>
      </c>
      <c r="J120" s="3">
        <f>'orig. data'!R103</f>
        <v>0.0493987987</v>
      </c>
      <c r="K120" s="33">
        <f>J$19</f>
        <v>0.063049363</v>
      </c>
      <c r="L120" s="6">
        <f>'orig. data'!B103</f>
        <v>637</v>
      </c>
      <c r="M120" s="6">
        <f>'orig. data'!C103</f>
        <v>21991</v>
      </c>
      <c r="N120" s="12">
        <f>'orig. data'!G103</f>
        <v>0.0098511043</v>
      </c>
      <c r="P120" s="6">
        <f>'orig. data'!P103</f>
        <v>1091</v>
      </c>
      <c r="Q120" s="6">
        <f>'orig. data'!Q103</f>
        <v>22363</v>
      </c>
      <c r="R120" s="12">
        <f>'orig. data'!U103</f>
        <v>2.89231E-05</v>
      </c>
      <c r="T120" s="12">
        <f>'orig. data'!AD103</f>
        <v>1.009813E-10</v>
      </c>
    </row>
    <row r="121" spans="1:20" ht="12.75">
      <c r="A121" s="2">
        <v>99</v>
      </c>
      <c r="B121" t="s">
        <v>420</v>
      </c>
      <c r="C121">
        <f t="shared" si="36"/>
      </c>
      <c r="D121">
        <f t="shared" si="37"/>
      </c>
      <c r="E121">
        <f t="shared" si="38"/>
      </c>
      <c r="F121" t="str">
        <f>IF(AND(L121&gt;0,L121&lt;=5),"T1c"," ")&amp;IF(AND(M121&gt;0,M121&lt;=5),"T1p"," ")</f>
        <v>  </v>
      </c>
      <c r="G121" t="str">
        <f>IF(AND(P121&gt;0,P121&lt;=5),"T2c"," ")&amp;IF(AND(Q121&gt;0,Q121&lt;=5),"T2p"," ")</f>
        <v>  </v>
      </c>
      <c r="H121" s="33">
        <f>I$19</f>
        <v>0.0340907188</v>
      </c>
      <c r="I121" s="3">
        <f>'orig. data'!D104</f>
        <v>0.0407478901</v>
      </c>
      <c r="J121" s="3">
        <f>'orig. data'!R104</f>
        <v>0.0609900814</v>
      </c>
      <c r="K121" s="33">
        <f>J$19</f>
        <v>0.063049363</v>
      </c>
      <c r="L121" s="6">
        <f>'orig. data'!B104</f>
        <v>142</v>
      </c>
      <c r="M121" s="6">
        <f>'orig. data'!C104</f>
        <v>3060</v>
      </c>
      <c r="N121" s="12">
        <f>'orig. data'!G104</f>
        <v>0.0666899598</v>
      </c>
      <c r="P121" s="6">
        <f>'orig. data'!P104</f>
        <v>143</v>
      </c>
      <c r="Q121" s="6">
        <f>'orig. data'!Q104</f>
        <v>2341</v>
      </c>
      <c r="R121" s="12">
        <f>'orig. data'!U104</f>
        <v>0.7320186161</v>
      </c>
      <c r="T121" s="12">
        <f>'orig. data'!AD104</f>
        <v>0.0090592953</v>
      </c>
    </row>
    <row r="122" spans="2:20" ht="12.75">
      <c r="B122"/>
      <c r="C122"/>
      <c r="D122"/>
      <c r="E122"/>
      <c r="F122"/>
      <c r="G122"/>
      <c r="H122" s="33"/>
      <c r="I122" s="3"/>
      <c r="J122" s="3"/>
      <c r="K122" s="33"/>
      <c r="L122" s="6"/>
      <c r="M122" s="6"/>
      <c r="N122" s="12"/>
      <c r="P122" s="6"/>
      <c r="Q122" s="6"/>
      <c r="R122" s="12"/>
      <c r="T122" s="12"/>
    </row>
    <row r="123" spans="1:20" ht="12.75">
      <c r="A123" s="2">
        <v>100</v>
      </c>
      <c r="B123" t="s">
        <v>149</v>
      </c>
      <c r="C123" t="str">
        <f t="shared" si="36"/>
        <v>1</v>
      </c>
      <c r="D123" t="str">
        <f t="shared" si="37"/>
        <v>2</v>
      </c>
      <c r="E123">
        <f t="shared" si="38"/>
      </c>
      <c r="F123" t="str">
        <f>IF(AND(L123&gt;0,L123&lt;=5),"T1c"," ")&amp;IF(AND(M123&gt;0,M123&lt;=5),"T1p"," ")</f>
        <v>  </v>
      </c>
      <c r="G123" t="str">
        <f>IF(AND(P123&gt;0,P123&lt;=5),"T2c"," ")&amp;IF(AND(Q123&gt;0,Q123&lt;=5),"T2p"," ")</f>
        <v>  </v>
      </c>
      <c r="H123" s="33">
        <f>I$19</f>
        <v>0.0340907188</v>
      </c>
      <c r="I123" s="3">
        <f>'orig. data'!D95</f>
        <v>0.0132026918</v>
      </c>
      <c r="J123" s="3">
        <f>'orig. data'!R95</f>
        <v>0.0250814469</v>
      </c>
      <c r="K123" s="33">
        <f>J$19</f>
        <v>0.063049363</v>
      </c>
      <c r="L123" s="6">
        <f>'orig. data'!B95</f>
        <v>27</v>
      </c>
      <c r="M123" s="6">
        <f>'orig. data'!C95</f>
        <v>2155</v>
      </c>
      <c r="N123" s="12">
        <f>'orig. data'!G95</f>
        <v>7.1669465E-06</v>
      </c>
      <c r="P123" s="6">
        <f>'orig. data'!P95</f>
        <v>66</v>
      </c>
      <c r="Q123" s="6">
        <f>'orig. data'!Q95</f>
        <v>2982</v>
      </c>
      <c r="R123" s="12">
        <f>'orig. data'!U95</f>
        <v>2.032688E-11</v>
      </c>
      <c r="T123" s="12">
        <f>'orig. data'!AD95</f>
        <v>0.0202691062</v>
      </c>
    </row>
    <row r="124" spans="1:20" ht="12.75">
      <c r="A124" s="2">
        <v>101</v>
      </c>
      <c r="B124" t="s">
        <v>399</v>
      </c>
      <c r="C124">
        <f t="shared" si="36"/>
      </c>
      <c r="D124" t="str">
        <f t="shared" si="37"/>
        <v>2</v>
      </c>
      <c r="E124">
        <f t="shared" si="38"/>
      </c>
      <c r="F124" t="str">
        <f>IF(AND(L124&gt;0,L124&lt;=5),"T1c"," ")&amp;IF(AND(M124&gt;0,M124&lt;=5),"T1p"," ")</f>
        <v>  </v>
      </c>
      <c r="G124" t="str">
        <f>IF(AND(P124&gt;0,P124&lt;=5),"T2c"," ")&amp;IF(AND(Q124&gt;0,Q124&lt;=5),"T2p"," ")</f>
        <v>  </v>
      </c>
      <c r="H124" s="33">
        <f>I$19</f>
        <v>0.0340907188</v>
      </c>
      <c r="I124" s="3">
        <f>'orig. data'!D96</f>
        <v>0.0369680074</v>
      </c>
      <c r="J124" s="3">
        <f>'orig. data'!R96</f>
        <v>0.0451200461</v>
      </c>
      <c r="K124" s="33">
        <f>J$19</f>
        <v>0.063049363</v>
      </c>
      <c r="L124" s="6">
        <f>'orig. data'!B96</f>
        <v>399</v>
      </c>
      <c r="M124" s="6">
        <f>'orig. data'!C96</f>
        <v>10594</v>
      </c>
      <c r="N124" s="12">
        <f>'orig. data'!G96</f>
        <v>0.2501837957</v>
      </c>
      <c r="P124" s="6">
        <f>'orig. data'!P96</f>
        <v>428</v>
      </c>
      <c r="Q124" s="6">
        <f>'orig. data'!Q96</f>
        <v>10309</v>
      </c>
      <c r="R124" s="12">
        <f>'orig. data'!U96</f>
        <v>1.5782344E-06</v>
      </c>
      <c r="T124" s="12">
        <f>'orig. data'!AD96</f>
        <v>0.128126349</v>
      </c>
    </row>
    <row r="125" spans="1:20" ht="12.75">
      <c r="A125" s="2">
        <v>102</v>
      </c>
      <c r="B125" t="s">
        <v>206</v>
      </c>
      <c r="C125" t="str">
        <f t="shared" si="36"/>
        <v>1</v>
      </c>
      <c r="D125" t="str">
        <f t="shared" si="37"/>
        <v>2</v>
      </c>
      <c r="E125" t="str">
        <f t="shared" si="38"/>
        <v>t</v>
      </c>
      <c r="F125" t="str">
        <f>IF(AND(L125&gt;0,L125&lt;=5),"T1c"," ")&amp;IF(AND(M125&gt;0,M125&lt;=5),"T1p"," ")</f>
        <v>  </v>
      </c>
      <c r="G125" t="str">
        <f>IF(AND(P125&gt;0,P125&lt;=5),"T2c"," ")&amp;IF(AND(Q125&gt;0,Q125&lt;=5),"T2p"," ")</f>
        <v>  </v>
      </c>
      <c r="H125" s="33">
        <f>I$19</f>
        <v>0.0340907188</v>
      </c>
      <c r="I125" s="3">
        <f>'orig. data'!D97</f>
        <v>0.0257029838</v>
      </c>
      <c r="J125" s="3">
        <f>'orig. data'!R97</f>
        <v>0.0441405925</v>
      </c>
      <c r="K125" s="33">
        <f>J$19</f>
        <v>0.063049363</v>
      </c>
      <c r="L125" s="6">
        <f>'orig. data'!B97</f>
        <v>789</v>
      </c>
      <c r="M125" s="6">
        <f>'orig. data'!C97</f>
        <v>30979</v>
      </c>
      <c r="N125" s="12">
        <f>'orig. data'!G97</f>
        <v>6.0206986E-06</v>
      </c>
      <c r="P125" s="6">
        <f>'orig. data'!P97</f>
        <v>1412</v>
      </c>
      <c r="Q125" s="6">
        <f>'orig. data'!Q97</f>
        <v>31772</v>
      </c>
      <c r="R125" s="12">
        <f>'orig. data'!U97</f>
        <v>2.846574E-10</v>
      </c>
      <c r="T125" s="12">
        <f>'orig. data'!AD97</f>
        <v>8.097245E-12</v>
      </c>
    </row>
    <row r="126" spans="1:20" ht="12.75">
      <c r="A126" s="2">
        <v>103</v>
      </c>
      <c r="B126" t="s">
        <v>400</v>
      </c>
      <c r="C126">
        <f t="shared" si="36"/>
      </c>
      <c r="D126" t="str">
        <f t="shared" si="37"/>
        <v>2</v>
      </c>
      <c r="E126" t="str">
        <f t="shared" si="38"/>
        <v>t</v>
      </c>
      <c r="F126" t="str">
        <f>IF(AND(L126&gt;0,L126&lt;=5),"T1c"," ")&amp;IF(AND(M126&gt;0,M126&lt;=5),"T1p"," ")</f>
        <v>  </v>
      </c>
      <c r="G126" t="str">
        <f>IF(AND(P126&gt;0,P126&lt;=5),"T2c"," ")&amp;IF(AND(Q126&gt;0,Q126&lt;=5),"T2p"," ")</f>
        <v>  </v>
      </c>
      <c r="H126" s="33">
        <f>I$19</f>
        <v>0.0340907188</v>
      </c>
      <c r="I126" s="3">
        <f>'orig. data'!D98</f>
        <v>0.0300121923</v>
      </c>
      <c r="J126" s="3">
        <f>'orig. data'!R98</f>
        <v>0.0495123919</v>
      </c>
      <c r="K126" s="33">
        <f>J$19</f>
        <v>0.063049363</v>
      </c>
      <c r="L126" s="6">
        <f>'orig. data'!B98</f>
        <v>223</v>
      </c>
      <c r="M126" s="6">
        <f>'orig. data'!C98</f>
        <v>7332</v>
      </c>
      <c r="N126" s="12">
        <f>'orig. data'!G98</f>
        <v>0.1357185107</v>
      </c>
      <c r="P126" s="6">
        <f>'orig. data'!P98</f>
        <v>353</v>
      </c>
      <c r="Q126" s="6">
        <f>'orig. data'!Q98</f>
        <v>7323</v>
      </c>
      <c r="R126" s="12">
        <f>'orig. data'!U98</f>
        <v>0.0010336521</v>
      </c>
      <c r="T126" s="12">
        <f>'orig. data'!AD98</f>
        <v>2.15627E-05</v>
      </c>
    </row>
    <row r="127" spans="2:20" ht="12.75">
      <c r="B127"/>
      <c r="C127"/>
      <c r="D127"/>
      <c r="E127"/>
      <c r="F127"/>
      <c r="G127"/>
      <c r="H127" s="33"/>
      <c r="I127" s="3"/>
      <c r="J127" s="3"/>
      <c r="K127" s="33"/>
      <c r="L127" s="6"/>
      <c r="M127" s="6"/>
      <c r="N127" s="12"/>
      <c r="P127" s="6"/>
      <c r="Q127" s="6"/>
      <c r="R127" s="12"/>
      <c r="T127" s="12"/>
    </row>
    <row r="128" spans="1:20" ht="12.75">
      <c r="A128" s="2">
        <v>104</v>
      </c>
      <c r="B128" t="s">
        <v>150</v>
      </c>
      <c r="C128" t="str">
        <f t="shared" si="36"/>
        <v>1</v>
      </c>
      <c r="D128" t="str">
        <f t="shared" si="37"/>
        <v>2</v>
      </c>
      <c r="E128" t="str">
        <f t="shared" si="38"/>
        <v>t</v>
      </c>
      <c r="F128" t="str">
        <f>IF(AND(L128&gt;0,L128&lt;=5),"T1c"," ")&amp;IF(AND(M128&gt;0,M128&lt;=5),"T1p"," ")</f>
        <v>  </v>
      </c>
      <c r="G128" t="str">
        <f>IF(AND(P128&gt;0,P128&lt;=5),"T2c"," ")&amp;IF(AND(Q128&gt;0,Q128&lt;=5),"T2p"," ")</f>
        <v>  </v>
      </c>
      <c r="H128" s="33">
        <f>I$19</f>
        <v>0.0340907188</v>
      </c>
      <c r="I128" s="3">
        <f>'orig. data'!D105</f>
        <v>0.023481422</v>
      </c>
      <c r="J128" s="3">
        <f>'orig. data'!R105</f>
        <v>0.0414893843</v>
      </c>
      <c r="K128" s="33">
        <f>J$19</f>
        <v>0.063049363</v>
      </c>
      <c r="L128" s="6">
        <f>'orig. data'!B105</f>
        <v>383</v>
      </c>
      <c r="M128" s="6">
        <f>'orig. data'!C105</f>
        <v>17489</v>
      </c>
      <c r="N128" s="12">
        <f>'orig. data'!G105</f>
        <v>2.7453722E-07</v>
      </c>
      <c r="P128" s="6">
        <f>'orig. data'!P105</f>
        <v>775</v>
      </c>
      <c r="Q128" s="6">
        <f>'orig. data'!Q105</f>
        <v>20104</v>
      </c>
      <c r="R128" s="12">
        <f>'orig. data'!U105</f>
        <v>1.736686E-11</v>
      </c>
      <c r="T128" s="12">
        <f>'orig. data'!AD105</f>
        <v>1.3047974E-09</v>
      </c>
    </row>
    <row r="129" spans="1:20" ht="12.75">
      <c r="A129" s="2">
        <v>105</v>
      </c>
      <c r="B129" t="s">
        <v>402</v>
      </c>
      <c r="C129">
        <f t="shared" si="36"/>
      </c>
      <c r="D129" t="str">
        <f t="shared" si="37"/>
        <v>2</v>
      </c>
      <c r="E129" t="str">
        <f t="shared" si="38"/>
        <v>t</v>
      </c>
      <c r="F129" t="str">
        <f>IF(AND(L129&gt;0,L129&lt;=5),"T1c"," ")&amp;IF(AND(M129&gt;0,M129&lt;=5),"T1p"," ")</f>
        <v>  </v>
      </c>
      <c r="G129" t="str">
        <f>IF(AND(P129&gt;0,P129&lt;=5),"T2c"," ")&amp;IF(AND(Q129&gt;0,Q129&lt;=5),"T2p"," ")</f>
        <v>  </v>
      </c>
      <c r="H129" s="33">
        <f>I$19</f>
        <v>0.0340907188</v>
      </c>
      <c r="I129" s="3">
        <f>'orig. data'!D106</f>
        <v>0.029207119</v>
      </c>
      <c r="J129" s="3">
        <f>'orig. data'!R106</f>
        <v>0.0473186622</v>
      </c>
      <c r="K129" s="33">
        <f>J$19</f>
        <v>0.063049363</v>
      </c>
      <c r="L129" s="6">
        <f>'orig. data'!B106</f>
        <v>711</v>
      </c>
      <c r="M129" s="6">
        <f>'orig. data'!C106</f>
        <v>22944</v>
      </c>
      <c r="N129" s="12">
        <f>'orig. data'!G106</f>
        <v>0.0137022703</v>
      </c>
      <c r="P129" s="6">
        <f>'orig. data'!P106</f>
        <v>1018</v>
      </c>
      <c r="Q129" s="6">
        <f>'orig. data'!Q106</f>
        <v>20853</v>
      </c>
      <c r="R129" s="12">
        <f>'orig. data'!U106</f>
        <v>8.7652565E-07</v>
      </c>
      <c r="T129" s="12">
        <f>'orig. data'!AD106</f>
        <v>5.1469433E-09</v>
      </c>
    </row>
    <row r="130" spans="2:20" ht="12.75">
      <c r="B130"/>
      <c r="C130"/>
      <c r="D130"/>
      <c r="E130"/>
      <c r="F130"/>
      <c r="G130"/>
      <c r="H130" s="33"/>
      <c r="I130" s="3"/>
      <c r="J130" s="3"/>
      <c r="K130" s="33"/>
      <c r="L130" s="6"/>
      <c r="M130" s="6"/>
      <c r="N130" s="12"/>
      <c r="P130" s="6"/>
      <c r="Q130" s="6"/>
      <c r="R130" s="12"/>
      <c r="T130" s="12"/>
    </row>
    <row r="131" spans="1:20" ht="12.75">
      <c r="A131" s="2">
        <v>106</v>
      </c>
      <c r="B131" t="s">
        <v>403</v>
      </c>
      <c r="C131" t="str">
        <f t="shared" si="36"/>
        <v>1</v>
      </c>
      <c r="D131" t="str">
        <f t="shared" si="37"/>
        <v>2</v>
      </c>
      <c r="E131">
        <f t="shared" si="38"/>
      </c>
      <c r="F131" t="str">
        <f>IF(AND(L131&gt;0,L131&lt;=5),"T1c"," ")&amp;IF(AND(M131&gt;0,M131&lt;=5),"T1p"," ")</f>
        <v>  </v>
      </c>
      <c r="G131" t="str">
        <f>IF(AND(P131&gt;0,P131&lt;=5),"T2c"," ")&amp;IF(AND(Q131&gt;0,Q131&lt;=5),"T2p"," ")</f>
        <v>  </v>
      </c>
      <c r="H131" s="33">
        <f>I$19</f>
        <v>0.0340907188</v>
      </c>
      <c r="I131" s="3">
        <f>'orig. data'!D107</f>
        <v>0.021100104</v>
      </c>
      <c r="J131" s="3">
        <f>'orig. data'!R107</f>
        <v>0.031078117</v>
      </c>
      <c r="K131" s="33">
        <f>J$19</f>
        <v>0.063049363</v>
      </c>
      <c r="L131" s="6">
        <f>'orig. data'!B107</f>
        <v>72</v>
      </c>
      <c r="M131" s="6">
        <f>'orig. data'!C107</f>
        <v>3570</v>
      </c>
      <c r="N131" s="12">
        <f>'orig. data'!G107</f>
        <v>0.000234333</v>
      </c>
      <c r="P131" s="6">
        <f>'orig. data'!P107</f>
        <v>119</v>
      </c>
      <c r="Q131" s="6">
        <f>'orig. data'!Q107</f>
        <v>4036</v>
      </c>
      <c r="R131" s="12">
        <f>'orig. data'!U107</f>
        <v>4.096826E-11</v>
      </c>
      <c r="T131" s="12">
        <f>'orig. data'!AD107</f>
        <v>0.0479169067</v>
      </c>
    </row>
    <row r="132" spans="1:20" ht="12.75">
      <c r="A132" s="2">
        <v>107</v>
      </c>
      <c r="B132" t="s">
        <v>404</v>
      </c>
      <c r="C132">
        <f t="shared" si="36"/>
      </c>
      <c r="D132">
        <f t="shared" si="37"/>
      </c>
      <c r="E132" t="str">
        <f t="shared" si="38"/>
        <v>t</v>
      </c>
      <c r="F132" t="str">
        <f>IF(AND(L132&gt;0,L132&lt;=5),"T1c"," ")&amp;IF(AND(M132&gt;0,M132&lt;=5),"T1p"," ")</f>
        <v>  </v>
      </c>
      <c r="G132" t="str">
        <f>IF(AND(P132&gt;0,P132&lt;=5),"T2c"," ")&amp;IF(AND(Q132&gt;0,Q132&lt;=5),"T2p"," ")</f>
        <v>  </v>
      </c>
      <c r="H132" s="33">
        <f>I$19</f>
        <v>0.0340907188</v>
      </c>
      <c r="I132" s="3">
        <f>'orig. data'!D108</f>
        <v>0.0324482572</v>
      </c>
      <c r="J132" s="3">
        <f>'orig. data'!R108</f>
        <v>0.0547116997</v>
      </c>
      <c r="K132" s="33">
        <f>J$19</f>
        <v>0.063049363</v>
      </c>
      <c r="L132" s="6">
        <f>'orig. data'!B108</f>
        <v>231</v>
      </c>
      <c r="M132" s="6">
        <f>'orig. data'!C108</f>
        <v>6854</v>
      </c>
      <c r="N132" s="12">
        <f>'orig. data'!G108</f>
        <v>0.5538233045</v>
      </c>
      <c r="P132" s="6">
        <f>'orig. data'!P108</f>
        <v>361</v>
      </c>
      <c r="Q132" s="6">
        <f>'orig. data'!Q108</f>
        <v>6506</v>
      </c>
      <c r="R132" s="12">
        <f>'orig. data'!U108</f>
        <v>0.0525292594</v>
      </c>
      <c r="T132" s="12">
        <f>'orig. data'!AD108</f>
        <v>5.3257581E-06</v>
      </c>
    </row>
    <row r="133" spans="2:20" ht="12.75">
      <c r="B133"/>
      <c r="C133"/>
      <c r="D133"/>
      <c r="E133"/>
      <c r="F133"/>
      <c r="G133"/>
      <c r="H133" s="33"/>
      <c r="I133" s="3"/>
      <c r="J133" s="3"/>
      <c r="K133" s="33"/>
      <c r="L133" s="6"/>
      <c r="M133" s="6"/>
      <c r="N133" s="12"/>
      <c r="P133" s="6"/>
      <c r="Q133" s="6"/>
      <c r="R133" s="12"/>
      <c r="T133" s="12"/>
    </row>
    <row r="134" spans="1:20" ht="12.75">
      <c r="A134" s="2">
        <v>108</v>
      </c>
      <c r="B134" t="s">
        <v>210</v>
      </c>
      <c r="C134" t="str">
        <f t="shared" si="36"/>
        <v>1</v>
      </c>
      <c r="D134" t="str">
        <f t="shared" si="37"/>
        <v>2</v>
      </c>
      <c r="E134" t="str">
        <f t="shared" si="38"/>
        <v>t</v>
      </c>
      <c r="F134" t="str">
        <f>IF(AND(L134&gt;0,L134&lt;=5),"T1c"," ")&amp;IF(AND(M134&gt;0,M134&lt;=5),"T1p"," ")</f>
        <v>  </v>
      </c>
      <c r="G134" t="str">
        <f>IF(AND(P134&gt;0,P134&lt;=5),"T2c"," ")&amp;IF(AND(Q134&gt;0,Q134&lt;=5),"T2p"," ")</f>
        <v>  </v>
      </c>
      <c r="H134" s="33">
        <f>I$19</f>
        <v>0.0340907188</v>
      </c>
      <c r="I134" s="3">
        <f>'orig. data'!D111</f>
        <v>0.024250345</v>
      </c>
      <c r="J134" s="3">
        <f>'orig. data'!R111</f>
        <v>0.049524595</v>
      </c>
      <c r="K134" s="33">
        <f>J$19</f>
        <v>0.063049363</v>
      </c>
      <c r="L134" s="6">
        <f>'orig. data'!B111</f>
        <v>336</v>
      </c>
      <c r="M134" s="6">
        <f>'orig. data'!C111</f>
        <v>13595</v>
      </c>
      <c r="N134" s="12">
        <f>'orig. data'!G111</f>
        <v>6.2963337E-06</v>
      </c>
      <c r="P134" s="6">
        <f>'orig. data'!P111</f>
        <v>673</v>
      </c>
      <c r="Q134" s="6">
        <f>'orig. data'!Q111</f>
        <v>13369</v>
      </c>
      <c r="R134" s="12">
        <f>'orig. data'!U111</f>
        <v>0.0001491843</v>
      </c>
      <c r="T134" s="12">
        <f>'orig. data'!AD111</f>
        <v>6.298038E-14</v>
      </c>
    </row>
    <row r="135" spans="1:20" ht="12.75">
      <c r="A135" s="2">
        <v>109</v>
      </c>
      <c r="B135" t="s">
        <v>406</v>
      </c>
      <c r="C135">
        <f t="shared" si="36"/>
      </c>
      <c r="D135">
        <f t="shared" si="37"/>
      </c>
      <c r="E135" t="str">
        <f t="shared" si="38"/>
        <v>t</v>
      </c>
      <c r="F135" t="str">
        <f>IF(AND(L135&gt;0,L135&lt;=5),"T1c"," ")&amp;IF(AND(M135&gt;0,M135&lt;=5),"T1p"," ")</f>
        <v>  </v>
      </c>
      <c r="G135" t="str">
        <f>IF(AND(P135&gt;0,P135&lt;=5),"T2c"," ")&amp;IF(AND(Q135&gt;0,Q135&lt;=5),"T2p"," ")</f>
        <v>  </v>
      </c>
      <c r="H135" s="33">
        <f>I$19</f>
        <v>0.0340907188</v>
      </c>
      <c r="I135" s="3">
        <f>'orig. data'!D112</f>
        <v>0.039439876</v>
      </c>
      <c r="J135" s="3">
        <f>'orig. data'!R112</f>
        <v>0.0738880688</v>
      </c>
      <c r="K135" s="33">
        <f>J$19</f>
        <v>0.063049363</v>
      </c>
      <c r="L135" s="6">
        <f>'orig. data'!B112</f>
        <v>372</v>
      </c>
      <c r="M135" s="6">
        <f>'orig. data'!C112</f>
        <v>8400</v>
      </c>
      <c r="N135" s="12">
        <f>'orig. data'!G112</f>
        <v>0.0411107572</v>
      </c>
      <c r="P135" s="6">
        <f>'orig. data'!P112</f>
        <v>518</v>
      </c>
      <c r="Q135" s="6">
        <f>'orig. data'!Q112</f>
        <v>6692</v>
      </c>
      <c r="R135" s="12">
        <f>'orig. data'!U112</f>
        <v>0.0160150459</v>
      </c>
      <c r="T135" s="12">
        <f>'orig. data'!AD112</f>
        <v>3.441882E-11</v>
      </c>
    </row>
    <row r="136" spans="2:20" ht="12.75">
      <c r="B136"/>
      <c r="C136"/>
      <c r="D136"/>
      <c r="E136"/>
      <c r="F136"/>
      <c r="G136"/>
      <c r="H136" s="33"/>
      <c r="I136" s="3"/>
      <c r="J136" s="3"/>
      <c r="K136" s="33"/>
      <c r="L136" s="6"/>
      <c r="M136" s="6"/>
      <c r="N136" s="12"/>
      <c r="P136" s="6"/>
      <c r="Q136" s="6"/>
      <c r="R136" s="12"/>
      <c r="T136" s="12"/>
    </row>
    <row r="137" spans="1:20" ht="12.75">
      <c r="A137" s="2">
        <v>110</v>
      </c>
      <c r="B137" t="s">
        <v>209</v>
      </c>
      <c r="C137" t="str">
        <f t="shared" si="36"/>
        <v>1</v>
      </c>
      <c r="D137" t="str">
        <f t="shared" si="37"/>
        <v>2</v>
      </c>
      <c r="E137" t="str">
        <f t="shared" si="38"/>
        <v>t</v>
      </c>
      <c r="F137" t="str">
        <f>IF(AND(L137&gt;0,L137&lt;=5),"T1c"," ")&amp;IF(AND(M137&gt;0,M137&lt;=5),"T1p"," ")</f>
        <v>  </v>
      </c>
      <c r="G137" t="str">
        <f>IF(AND(P137&gt;0,P137&lt;=5),"T2c"," ")&amp;IF(AND(Q137&gt;0,Q137&lt;=5),"T2p"," ")</f>
        <v>  </v>
      </c>
      <c r="H137" s="33">
        <f>I$19</f>
        <v>0.0340907188</v>
      </c>
      <c r="I137" s="3">
        <f>'orig. data'!D109</f>
        <v>0.0249390873</v>
      </c>
      <c r="J137" s="3">
        <f>'orig. data'!R109</f>
        <v>0.0497451773</v>
      </c>
      <c r="K137" s="33">
        <f>J$19</f>
        <v>0.063049363</v>
      </c>
      <c r="L137" s="6">
        <f>'orig. data'!B109</f>
        <v>484</v>
      </c>
      <c r="M137" s="6">
        <f>'orig. data'!C109</f>
        <v>17714</v>
      </c>
      <c r="N137" s="12">
        <f>'orig. data'!G109</f>
        <v>4.2268072E-06</v>
      </c>
      <c r="P137" s="6">
        <f>'orig. data'!P109</f>
        <v>864</v>
      </c>
      <c r="Q137" s="6">
        <f>'orig. data'!Q109</f>
        <v>16945</v>
      </c>
      <c r="R137" s="12">
        <f>'orig. data'!U109</f>
        <v>6.70696E-05</v>
      </c>
      <c r="T137" s="12">
        <f>'orig. data'!AD109</f>
        <v>3.866263E-16</v>
      </c>
    </row>
    <row r="138" spans="1:20" ht="12.75">
      <c r="A138" s="2">
        <v>111</v>
      </c>
      <c r="B138" t="s">
        <v>405</v>
      </c>
      <c r="C138">
        <f t="shared" si="36"/>
      </c>
      <c r="D138">
        <f t="shared" si="37"/>
      </c>
      <c r="E138" t="str">
        <f t="shared" si="38"/>
        <v>t</v>
      </c>
      <c r="F138" t="str">
        <f>IF(AND(L138&gt;0,L138&lt;=5),"T1c"," ")&amp;IF(AND(M138&gt;0,M138&lt;=5),"T1p"," ")</f>
        <v>  </v>
      </c>
      <c r="G138" t="str">
        <f>IF(AND(P138&gt;0,P138&lt;=5),"T2c"," ")&amp;IF(AND(Q138&gt;0,Q138&lt;=5),"T2p"," ")</f>
        <v>  </v>
      </c>
      <c r="H138" s="33">
        <f>I$19</f>
        <v>0.0340907188</v>
      </c>
      <c r="I138" s="3">
        <f>'orig. data'!D110</f>
        <v>0.0337135333</v>
      </c>
      <c r="J138" s="3">
        <f>'orig. data'!R110</f>
        <v>0.0694760162</v>
      </c>
      <c r="K138" s="33">
        <f>J$19</f>
        <v>0.063049363</v>
      </c>
      <c r="L138" s="6">
        <f>'orig. data'!B110</f>
        <v>769</v>
      </c>
      <c r="M138" s="6">
        <f>'orig. data'!C110</f>
        <v>20952</v>
      </c>
      <c r="N138" s="12">
        <f>'orig. data'!G110</f>
        <v>0.8566741025</v>
      </c>
      <c r="P138" s="6">
        <f>'orig. data'!P110</f>
        <v>1363</v>
      </c>
      <c r="Q138" s="6">
        <f>'orig. data'!Q110</f>
        <v>18789</v>
      </c>
      <c r="R138" s="12">
        <f>'orig. data'!U110</f>
        <v>0.0798008806</v>
      </c>
      <c r="T138" s="12">
        <f>'orig. data'!AD110</f>
        <v>3.055716E-22</v>
      </c>
    </row>
    <row r="139" spans="2:8" ht="12.75">
      <c r="B139"/>
      <c r="C139">
        <f t="shared" si="36"/>
      </c>
      <c r="D139">
        <f t="shared" si="37"/>
      </c>
      <c r="E139">
        <f t="shared" si="38"/>
      </c>
      <c r="F139"/>
      <c r="G139"/>
      <c r="H139" s="34"/>
    </row>
    <row r="140" spans="2:8" ht="12.75">
      <c r="B140"/>
      <c r="C140">
        <f t="shared" si="36"/>
      </c>
      <c r="D140">
        <f t="shared" si="37"/>
      </c>
      <c r="E140">
        <f t="shared" si="38"/>
      </c>
      <c r="F140"/>
      <c r="G140"/>
      <c r="H140" s="34"/>
    </row>
    <row r="141" spans="2:8" ht="12.75">
      <c r="B141"/>
      <c r="C141">
        <f t="shared" si="36"/>
      </c>
      <c r="D141">
        <f t="shared" si="37"/>
      </c>
      <c r="E141">
        <f t="shared" si="38"/>
      </c>
      <c r="F141"/>
      <c r="G141"/>
      <c r="H141" s="34"/>
    </row>
    <row r="142" spans="2:8" ht="12.75">
      <c r="B142"/>
      <c r="C142"/>
      <c r="D142">
        <f t="shared" si="37"/>
      </c>
      <c r="E142">
        <f t="shared" si="38"/>
      </c>
      <c r="F142"/>
      <c r="G142"/>
      <c r="H142" s="34"/>
    </row>
    <row r="143" spans="2:8" ht="12.75">
      <c r="B143"/>
      <c r="C143"/>
      <c r="D143">
        <f t="shared" si="37"/>
      </c>
      <c r="E143">
        <f t="shared" si="38"/>
      </c>
      <c r="F143"/>
      <c r="G143"/>
      <c r="H143" s="34"/>
    </row>
    <row r="144" spans="2:8" ht="12.75">
      <c r="B144"/>
      <c r="C144"/>
      <c r="D144">
        <f t="shared" si="37"/>
      </c>
      <c r="E144">
        <f t="shared" si="38"/>
      </c>
      <c r="F144"/>
      <c r="G144"/>
      <c r="H144" s="34"/>
    </row>
    <row r="145" spans="2:8" ht="12.75">
      <c r="B145"/>
      <c r="C145"/>
      <c r="D145">
        <f t="shared" si="37"/>
      </c>
      <c r="E145">
        <f t="shared" si="38"/>
      </c>
      <c r="F145"/>
      <c r="G145"/>
      <c r="H145" s="34"/>
    </row>
    <row r="146" spans="4:8" ht="12.75">
      <c r="D146">
        <f t="shared" si="37"/>
      </c>
      <c r="E146">
        <f t="shared" si="38"/>
      </c>
      <c r="H146" s="34"/>
    </row>
    <row r="147" spans="4:8" ht="12.75">
      <c r="D147">
        <f t="shared" si="37"/>
      </c>
      <c r="E147">
        <f t="shared" si="38"/>
      </c>
      <c r="H147" s="34"/>
    </row>
    <row r="148" spans="4:8" ht="12.75">
      <c r="D148">
        <f t="shared" si="37"/>
      </c>
      <c r="E148">
        <f t="shared" si="38"/>
      </c>
      <c r="H148" s="34"/>
    </row>
    <row r="149" spans="4:8" ht="12.75">
      <c r="D149">
        <f t="shared" si="37"/>
      </c>
      <c r="E149">
        <f t="shared" si="38"/>
      </c>
      <c r="H149" s="34"/>
    </row>
    <row r="150" spans="4:8" ht="12.75">
      <c r="D150">
        <f t="shared" si="37"/>
      </c>
      <c r="E150">
        <f t="shared" si="38"/>
      </c>
      <c r="H150" s="34"/>
    </row>
    <row r="151" spans="4:8" ht="12.75">
      <c r="D151">
        <f t="shared" si="37"/>
      </c>
      <c r="E151">
        <f t="shared" si="38"/>
      </c>
      <c r="H151" s="34"/>
    </row>
    <row r="152" spans="4:5" ht="12.75">
      <c r="D152">
        <f t="shared" si="37"/>
      </c>
      <c r="E152">
        <f t="shared" si="38"/>
      </c>
    </row>
    <row r="153" spans="4:5" ht="12.75">
      <c r="D153">
        <f t="shared" si="37"/>
      </c>
      <c r="E153">
        <f t="shared" si="38"/>
      </c>
    </row>
    <row r="154" spans="4:5" ht="12.75">
      <c r="D154">
        <f t="shared" si="37"/>
      </c>
      <c r="E154">
        <f t="shared" si="38"/>
      </c>
    </row>
    <row r="155" spans="4:5" ht="12.75">
      <c r="D155">
        <f t="shared" si="37"/>
      </c>
      <c r="E155">
        <f t="shared" si="38"/>
      </c>
    </row>
    <row r="156" spans="4:5" ht="12.75">
      <c r="D156">
        <f t="shared" si="37"/>
      </c>
      <c r="E156">
        <f t="shared" si="38"/>
      </c>
    </row>
    <row r="157" spans="4:5" ht="12.75">
      <c r="D157">
        <f t="shared" si="37"/>
      </c>
      <c r="E157">
        <f t="shared" si="38"/>
      </c>
    </row>
    <row r="158" spans="4:5" ht="12.75">
      <c r="D158">
        <f t="shared" si="37"/>
      </c>
      <c r="E158">
        <f t="shared" si="38"/>
      </c>
    </row>
    <row r="159" spans="4:5" ht="12.75">
      <c r="D159">
        <f t="shared" si="37"/>
      </c>
      <c r="E159">
        <f t="shared" si="38"/>
      </c>
    </row>
    <row r="160" spans="4:5" ht="12.75">
      <c r="D160">
        <f t="shared" si="37"/>
      </c>
      <c r="E160">
        <f t="shared" si="38"/>
      </c>
    </row>
    <row r="161" spans="4:5" ht="12.75">
      <c r="D161">
        <f t="shared" si="37"/>
      </c>
      <c r="E161">
        <f t="shared" si="38"/>
      </c>
    </row>
    <row r="162" spans="4:5" ht="12.75">
      <c r="D162">
        <f t="shared" si="37"/>
      </c>
      <c r="E162">
        <f t="shared" si="38"/>
      </c>
    </row>
    <row r="163" spans="4:5" ht="12.75">
      <c r="D163">
        <f t="shared" si="37"/>
      </c>
      <c r="E163">
        <f t="shared" si="38"/>
      </c>
    </row>
    <row r="164" spans="4:5" ht="12.75">
      <c r="D164">
        <f t="shared" si="37"/>
      </c>
      <c r="E164">
        <f t="shared" si="38"/>
      </c>
    </row>
    <row r="165" spans="4:5" ht="12.75">
      <c r="D165">
        <f t="shared" si="37"/>
      </c>
      <c r="E165">
        <f t="shared" si="38"/>
      </c>
    </row>
    <row r="166" spans="4:5" ht="12.75">
      <c r="D166">
        <f t="shared" si="37"/>
      </c>
      <c r="E166">
        <f t="shared" si="38"/>
      </c>
    </row>
    <row r="167" spans="4:5" ht="12.75">
      <c r="D167">
        <f t="shared" si="37"/>
      </c>
      <c r="E167">
        <f t="shared" si="38"/>
      </c>
    </row>
    <row r="168" spans="4:5" ht="12.75">
      <c r="D168">
        <f t="shared" si="37"/>
      </c>
      <c r="E168">
        <f t="shared" si="38"/>
      </c>
    </row>
    <row r="169" spans="4:5" ht="12.75">
      <c r="D169">
        <f t="shared" si="37"/>
      </c>
      <c r="E169">
        <f t="shared" si="38"/>
      </c>
    </row>
    <row r="170" spans="4:5" ht="12.75">
      <c r="D170">
        <f t="shared" si="37"/>
      </c>
      <c r="E170">
        <f t="shared" si="38"/>
      </c>
    </row>
    <row r="171" spans="4:5" ht="12.75">
      <c r="D171">
        <f t="shared" si="37"/>
      </c>
      <c r="E171">
        <f t="shared" si="38"/>
      </c>
    </row>
    <row r="172" spans="4:5" ht="12.75">
      <c r="D172">
        <f t="shared" si="37"/>
      </c>
      <c r="E172">
        <f t="shared" si="38"/>
      </c>
    </row>
    <row r="173" spans="4:5" ht="12.75">
      <c r="D173">
        <f t="shared" si="37"/>
      </c>
      <c r="E173">
        <f t="shared" si="38"/>
      </c>
    </row>
    <row r="174" spans="4:5" ht="12.75">
      <c r="D174">
        <f t="shared" si="37"/>
      </c>
      <c r="E174">
        <f t="shared" si="38"/>
      </c>
    </row>
    <row r="175" spans="4:5" ht="12.75">
      <c r="D175">
        <f t="shared" si="37"/>
      </c>
      <c r="E175">
        <f t="shared" si="38"/>
      </c>
    </row>
    <row r="176" spans="4:5" ht="12.75">
      <c r="D176">
        <f t="shared" si="37"/>
      </c>
      <c r="E176">
        <f t="shared" si="38"/>
      </c>
    </row>
    <row r="177" spans="4:5" ht="12.75">
      <c r="D177">
        <f t="shared" si="37"/>
      </c>
      <c r="E177">
        <f t="shared" si="38"/>
      </c>
    </row>
    <row r="178" spans="4:5" ht="12.75">
      <c r="D178">
        <f t="shared" si="37"/>
      </c>
      <c r="E178">
        <f t="shared" si="38"/>
      </c>
    </row>
    <row r="179" spans="4:5" ht="12.75">
      <c r="D179">
        <f t="shared" si="37"/>
      </c>
      <c r="E179">
        <f t="shared" si="38"/>
      </c>
    </row>
    <row r="180" spans="4:5" ht="12.75">
      <c r="D180">
        <f t="shared" si="37"/>
      </c>
      <c r="E180">
        <f t="shared" si="38"/>
      </c>
    </row>
    <row r="181" spans="4:5" ht="12.75">
      <c r="D181">
        <f t="shared" si="37"/>
      </c>
      <c r="E181">
        <f t="shared" si="38"/>
      </c>
    </row>
    <row r="182" spans="4:5" ht="12.75">
      <c r="D182">
        <f t="shared" si="37"/>
      </c>
      <c r="E182">
        <f t="shared" si="38"/>
      </c>
    </row>
    <row r="183" spans="4:5" ht="12.75">
      <c r="D183">
        <f t="shared" si="37"/>
      </c>
      <c r="E183">
        <f t="shared" si="38"/>
      </c>
    </row>
    <row r="184" spans="4:5" ht="12.75">
      <c r="D184">
        <f t="shared" si="37"/>
      </c>
      <c r="E184">
        <f t="shared" si="38"/>
      </c>
    </row>
    <row r="185" spans="4:5" ht="12.75">
      <c r="D185">
        <f t="shared" si="37"/>
      </c>
      <c r="E185">
        <f t="shared" si="38"/>
      </c>
    </row>
    <row r="186" spans="4:5" ht="12.75">
      <c r="D186">
        <f t="shared" si="37"/>
      </c>
      <c r="E186">
        <f t="shared" si="38"/>
      </c>
    </row>
    <row r="187" spans="4:5" ht="12.75">
      <c r="D187">
        <f t="shared" si="37"/>
      </c>
      <c r="E187">
        <f t="shared" si="38"/>
      </c>
    </row>
    <row r="188" spans="4:5" ht="12.75">
      <c r="D188">
        <f t="shared" si="37"/>
      </c>
      <c r="E188">
        <f t="shared" si="38"/>
      </c>
    </row>
    <row r="189" spans="4:5" ht="12.75">
      <c r="D189">
        <f aca="true" t="shared" si="39" ref="D189:D252">IF(AND(R189&lt;=0.005,R189&gt;0),"2","")</f>
      </c>
      <c r="E189">
        <f aca="true" t="shared" si="40" ref="E189:E252">IF(AND(T189&lt;=0.005,T189&gt;0),"t","")</f>
      </c>
    </row>
    <row r="190" spans="4:5" ht="12.75">
      <c r="D190">
        <f t="shared" si="39"/>
      </c>
      <c r="E190">
        <f t="shared" si="40"/>
      </c>
    </row>
    <row r="191" spans="4:5" ht="12.75">
      <c r="D191">
        <f t="shared" si="39"/>
      </c>
      <c r="E191">
        <f t="shared" si="40"/>
      </c>
    </row>
    <row r="192" spans="4:5" ht="12.75">
      <c r="D192">
        <f t="shared" si="39"/>
      </c>
      <c r="E192">
        <f t="shared" si="40"/>
      </c>
    </row>
    <row r="193" spans="4:5" ht="12.75">
      <c r="D193">
        <f t="shared" si="39"/>
      </c>
      <c r="E193">
        <f t="shared" si="40"/>
      </c>
    </row>
    <row r="194" spans="4:5" ht="12.75">
      <c r="D194">
        <f t="shared" si="39"/>
      </c>
      <c r="E194">
        <f t="shared" si="40"/>
      </c>
    </row>
    <row r="195" spans="4:5" ht="12.75">
      <c r="D195">
        <f t="shared" si="39"/>
      </c>
      <c r="E195">
        <f t="shared" si="40"/>
      </c>
    </row>
    <row r="196" spans="4:5" ht="12.75">
      <c r="D196">
        <f t="shared" si="39"/>
      </c>
      <c r="E196">
        <f t="shared" si="40"/>
      </c>
    </row>
    <row r="197" spans="4:5" ht="12.75">
      <c r="D197">
        <f t="shared" si="39"/>
      </c>
      <c r="E197">
        <f t="shared" si="40"/>
      </c>
    </row>
    <row r="198" spans="4:5" ht="12.75">
      <c r="D198">
        <f t="shared" si="39"/>
      </c>
      <c r="E198">
        <f t="shared" si="40"/>
      </c>
    </row>
    <row r="199" spans="4:5" ht="12.75">
      <c r="D199">
        <f t="shared" si="39"/>
      </c>
      <c r="E199">
        <f t="shared" si="40"/>
      </c>
    </row>
    <row r="200" spans="4:5" ht="12.75">
      <c r="D200">
        <f t="shared" si="39"/>
      </c>
      <c r="E200">
        <f t="shared" si="40"/>
      </c>
    </row>
    <row r="201" spans="4:5" ht="12.75">
      <c r="D201">
        <f t="shared" si="39"/>
      </c>
      <c r="E201">
        <f t="shared" si="40"/>
      </c>
    </row>
    <row r="202" spans="4:5" ht="12.75">
      <c r="D202">
        <f t="shared" si="39"/>
      </c>
      <c r="E202">
        <f t="shared" si="40"/>
      </c>
    </row>
    <row r="203" spans="4:5" ht="12.75">
      <c r="D203">
        <f t="shared" si="39"/>
      </c>
      <c r="E203">
        <f t="shared" si="40"/>
      </c>
    </row>
    <row r="204" spans="4:5" ht="12.75">
      <c r="D204">
        <f t="shared" si="39"/>
      </c>
      <c r="E204">
        <f t="shared" si="40"/>
      </c>
    </row>
    <row r="205" spans="4:5" ht="12.75">
      <c r="D205">
        <f t="shared" si="39"/>
      </c>
      <c r="E205">
        <f t="shared" si="40"/>
      </c>
    </row>
    <row r="206" spans="4:5" ht="12.75">
      <c r="D206">
        <f t="shared" si="39"/>
      </c>
      <c r="E206">
        <f t="shared" si="40"/>
      </c>
    </row>
    <row r="207" spans="4:5" ht="12.75">
      <c r="D207">
        <f t="shared" si="39"/>
      </c>
      <c r="E207">
        <f t="shared" si="40"/>
      </c>
    </row>
    <row r="208" spans="4:5" ht="12.75">
      <c r="D208">
        <f t="shared" si="39"/>
      </c>
      <c r="E208">
        <f t="shared" si="40"/>
      </c>
    </row>
    <row r="209" spans="4:5" ht="12.75">
      <c r="D209">
        <f t="shared" si="39"/>
      </c>
      <c r="E209">
        <f t="shared" si="40"/>
      </c>
    </row>
    <row r="210" spans="4:5" ht="12.75">
      <c r="D210">
        <f t="shared" si="39"/>
      </c>
      <c r="E210">
        <f t="shared" si="40"/>
      </c>
    </row>
    <row r="211" spans="4:5" ht="12.75">
      <c r="D211">
        <f t="shared" si="39"/>
      </c>
      <c r="E211">
        <f t="shared" si="40"/>
      </c>
    </row>
    <row r="212" spans="4:5" ht="12.75">
      <c r="D212">
        <f t="shared" si="39"/>
      </c>
      <c r="E212">
        <f t="shared" si="40"/>
      </c>
    </row>
    <row r="213" spans="4:5" ht="12.75">
      <c r="D213">
        <f t="shared" si="39"/>
      </c>
      <c r="E213">
        <f t="shared" si="40"/>
      </c>
    </row>
    <row r="214" spans="4:5" ht="12.75">
      <c r="D214">
        <f t="shared" si="39"/>
      </c>
      <c r="E214">
        <f t="shared" si="40"/>
      </c>
    </row>
    <row r="215" spans="4:5" ht="12.75">
      <c r="D215">
        <f t="shared" si="39"/>
      </c>
      <c r="E215">
        <f t="shared" si="40"/>
      </c>
    </row>
    <row r="216" spans="4:5" ht="12.75">
      <c r="D216">
        <f t="shared" si="39"/>
      </c>
      <c r="E216">
        <f t="shared" si="40"/>
      </c>
    </row>
    <row r="217" spans="4:5" ht="12.75">
      <c r="D217">
        <f t="shared" si="39"/>
      </c>
      <c r="E217">
        <f t="shared" si="40"/>
      </c>
    </row>
    <row r="218" spans="4:5" ht="12.75">
      <c r="D218">
        <f t="shared" si="39"/>
      </c>
      <c r="E218">
        <f t="shared" si="40"/>
      </c>
    </row>
    <row r="219" spans="4:5" ht="12.75">
      <c r="D219">
        <f t="shared" si="39"/>
      </c>
      <c r="E219">
        <f t="shared" si="40"/>
      </c>
    </row>
    <row r="220" spans="4:5" ht="12.75">
      <c r="D220">
        <f t="shared" si="39"/>
      </c>
      <c r="E220">
        <f t="shared" si="40"/>
      </c>
    </row>
    <row r="221" spans="4:5" ht="12.75">
      <c r="D221">
        <f t="shared" si="39"/>
      </c>
      <c r="E221">
        <f t="shared" si="40"/>
      </c>
    </row>
    <row r="222" spans="4:5" ht="12.75">
      <c r="D222">
        <f t="shared" si="39"/>
      </c>
      <c r="E222">
        <f t="shared" si="40"/>
      </c>
    </row>
    <row r="223" spans="4:5" ht="12.75">
      <c r="D223">
        <f t="shared" si="39"/>
      </c>
      <c r="E223">
        <f t="shared" si="40"/>
      </c>
    </row>
    <row r="224" spans="4:5" ht="12.75">
      <c r="D224">
        <f t="shared" si="39"/>
      </c>
      <c r="E224">
        <f t="shared" si="40"/>
      </c>
    </row>
    <row r="225" spans="4:5" ht="12.75">
      <c r="D225">
        <f t="shared" si="39"/>
      </c>
      <c r="E225">
        <f t="shared" si="40"/>
      </c>
    </row>
    <row r="226" spans="4:5" ht="12.75">
      <c r="D226">
        <f t="shared" si="39"/>
      </c>
      <c r="E226">
        <f t="shared" si="40"/>
      </c>
    </row>
    <row r="227" spans="4:5" ht="12.75">
      <c r="D227">
        <f t="shared" si="39"/>
      </c>
      <c r="E227">
        <f t="shared" si="40"/>
      </c>
    </row>
    <row r="228" spans="4:5" ht="12.75">
      <c r="D228">
        <f t="shared" si="39"/>
      </c>
      <c r="E228">
        <f t="shared" si="40"/>
      </c>
    </row>
    <row r="229" spans="4:5" ht="12.75">
      <c r="D229">
        <f t="shared" si="39"/>
      </c>
      <c r="E229">
        <f t="shared" si="40"/>
      </c>
    </row>
    <row r="230" spans="4:5" ht="12.75">
      <c r="D230">
        <f t="shared" si="39"/>
      </c>
      <c r="E230">
        <f t="shared" si="40"/>
      </c>
    </row>
    <row r="231" spans="4:5" ht="12.75">
      <c r="D231">
        <f t="shared" si="39"/>
      </c>
      <c r="E231">
        <f t="shared" si="40"/>
      </c>
    </row>
    <row r="232" spans="4:5" ht="12.75">
      <c r="D232">
        <f t="shared" si="39"/>
      </c>
      <c r="E232">
        <f t="shared" si="40"/>
      </c>
    </row>
    <row r="233" spans="4:5" ht="12.75">
      <c r="D233">
        <f t="shared" si="39"/>
      </c>
      <c r="E233">
        <f t="shared" si="40"/>
      </c>
    </row>
    <row r="234" spans="4:5" ht="12.75">
      <c r="D234">
        <f t="shared" si="39"/>
      </c>
      <c r="E234">
        <f t="shared" si="40"/>
      </c>
    </row>
    <row r="235" spans="4:5" ht="12.75">
      <c r="D235">
        <f t="shared" si="39"/>
      </c>
      <c r="E235">
        <f t="shared" si="40"/>
      </c>
    </row>
    <row r="236" spans="4:5" ht="12.75">
      <c r="D236">
        <f t="shared" si="39"/>
      </c>
      <c r="E236">
        <f t="shared" si="40"/>
      </c>
    </row>
    <row r="237" spans="4:5" ht="12.75">
      <c r="D237">
        <f t="shared" si="39"/>
      </c>
      <c r="E237">
        <f t="shared" si="40"/>
      </c>
    </row>
    <row r="238" spans="4:5" ht="12.75">
      <c r="D238">
        <f t="shared" si="39"/>
      </c>
      <c r="E238">
        <f t="shared" si="40"/>
      </c>
    </row>
    <row r="239" spans="4:5" ht="12.75">
      <c r="D239">
        <f t="shared" si="39"/>
      </c>
      <c r="E239">
        <f t="shared" si="40"/>
      </c>
    </row>
    <row r="240" spans="4:5" ht="12.75">
      <c r="D240">
        <f t="shared" si="39"/>
      </c>
      <c r="E240">
        <f t="shared" si="40"/>
      </c>
    </row>
    <row r="241" spans="4:5" ht="12.75">
      <c r="D241">
        <f t="shared" si="39"/>
      </c>
      <c r="E241">
        <f t="shared" si="40"/>
      </c>
    </row>
    <row r="242" spans="4:5" ht="12.75">
      <c r="D242">
        <f t="shared" si="39"/>
      </c>
      <c r="E242">
        <f t="shared" si="40"/>
      </c>
    </row>
    <row r="243" spans="4:5" ht="12.75">
      <c r="D243">
        <f t="shared" si="39"/>
      </c>
      <c r="E243">
        <f t="shared" si="40"/>
      </c>
    </row>
    <row r="244" spans="4:5" ht="12.75">
      <c r="D244">
        <f t="shared" si="39"/>
      </c>
      <c r="E244">
        <f t="shared" si="40"/>
      </c>
    </row>
    <row r="245" spans="4:5" ht="12.75">
      <c r="D245">
        <f t="shared" si="39"/>
      </c>
      <c r="E245">
        <f t="shared" si="40"/>
      </c>
    </row>
    <row r="246" spans="4:5" ht="12.75">
      <c r="D246">
        <f t="shared" si="39"/>
      </c>
      <c r="E246">
        <f t="shared" si="40"/>
      </c>
    </row>
    <row r="247" spans="4:5" ht="12.75">
      <c r="D247">
        <f t="shared" si="39"/>
      </c>
      <c r="E247">
        <f t="shared" si="40"/>
      </c>
    </row>
    <row r="248" spans="4:5" ht="12.75">
      <c r="D248">
        <f t="shared" si="39"/>
      </c>
      <c r="E248">
        <f t="shared" si="40"/>
      </c>
    </row>
    <row r="249" spans="4:5" ht="12.75">
      <c r="D249">
        <f t="shared" si="39"/>
      </c>
      <c r="E249">
        <f t="shared" si="40"/>
      </c>
    </row>
    <row r="250" spans="4:5" ht="12.75">
      <c r="D250">
        <f t="shared" si="39"/>
      </c>
      <c r="E250">
        <f t="shared" si="40"/>
      </c>
    </row>
    <row r="251" spans="4:5" ht="12.75">
      <c r="D251">
        <f t="shared" si="39"/>
      </c>
      <c r="E251">
        <f t="shared" si="40"/>
      </c>
    </row>
    <row r="252" spans="4:5" ht="12.75">
      <c r="D252">
        <f t="shared" si="39"/>
      </c>
      <c r="E252">
        <f t="shared" si="40"/>
      </c>
    </row>
    <row r="253" spans="4:5" ht="12.75">
      <c r="D253">
        <f aca="true" t="shared" si="41" ref="D253:D310">IF(AND(R253&lt;=0.005,R253&gt;0),"2","")</f>
      </c>
      <c r="E253">
        <f aca="true" t="shared" si="42" ref="E253:E316">IF(AND(T253&lt;=0.005,T253&gt;0),"t","")</f>
      </c>
    </row>
    <row r="254" spans="4:5" ht="12.75">
      <c r="D254">
        <f t="shared" si="41"/>
      </c>
      <c r="E254">
        <f t="shared" si="42"/>
      </c>
    </row>
    <row r="255" spans="4:5" ht="12.75">
      <c r="D255">
        <f t="shared" si="41"/>
      </c>
      <c r="E255">
        <f t="shared" si="42"/>
      </c>
    </row>
    <row r="256" spans="4:5" ht="12.75">
      <c r="D256">
        <f t="shared" si="41"/>
      </c>
      <c r="E256">
        <f t="shared" si="42"/>
      </c>
    </row>
    <row r="257" spans="4:5" ht="12.75">
      <c r="D257">
        <f t="shared" si="41"/>
      </c>
      <c r="E257">
        <f t="shared" si="42"/>
      </c>
    </row>
    <row r="258" spans="4:5" ht="12.75">
      <c r="D258">
        <f t="shared" si="41"/>
      </c>
      <c r="E258">
        <f t="shared" si="42"/>
      </c>
    </row>
    <row r="259" spans="4:5" ht="12.75">
      <c r="D259">
        <f t="shared" si="41"/>
      </c>
      <c r="E259">
        <f t="shared" si="42"/>
      </c>
    </row>
    <row r="260" spans="4:5" ht="12.75">
      <c r="D260">
        <f t="shared" si="41"/>
      </c>
      <c r="E260">
        <f t="shared" si="42"/>
      </c>
    </row>
    <row r="261" spans="4:5" ht="12.75">
      <c r="D261">
        <f t="shared" si="41"/>
      </c>
      <c r="E261">
        <f t="shared" si="42"/>
      </c>
    </row>
    <row r="262" spans="4:5" ht="12.75">
      <c r="D262">
        <f t="shared" si="41"/>
      </c>
      <c r="E262">
        <f t="shared" si="42"/>
      </c>
    </row>
    <row r="263" spans="4:5" ht="12.75">
      <c r="D263">
        <f t="shared" si="41"/>
      </c>
      <c r="E263">
        <f t="shared" si="42"/>
      </c>
    </row>
    <row r="264" spans="4:5" ht="12.75">
      <c r="D264">
        <f t="shared" si="41"/>
      </c>
      <c r="E264">
        <f t="shared" si="42"/>
      </c>
    </row>
    <row r="265" spans="4:5" ht="12.75">
      <c r="D265">
        <f t="shared" si="41"/>
      </c>
      <c r="E265">
        <f t="shared" si="42"/>
      </c>
    </row>
    <row r="266" spans="4:5" ht="12.75">
      <c r="D266">
        <f t="shared" si="41"/>
      </c>
      <c r="E266">
        <f t="shared" si="42"/>
      </c>
    </row>
    <row r="267" spans="4:5" ht="12.75">
      <c r="D267">
        <f t="shared" si="41"/>
      </c>
      <c r="E267">
        <f t="shared" si="42"/>
      </c>
    </row>
    <row r="268" spans="4:5" ht="12.75">
      <c r="D268">
        <f t="shared" si="41"/>
      </c>
      <c r="E268">
        <f t="shared" si="42"/>
      </c>
    </row>
    <row r="269" spans="4:5" ht="12.75">
      <c r="D269">
        <f t="shared" si="41"/>
      </c>
      <c r="E269">
        <f t="shared" si="42"/>
      </c>
    </row>
    <row r="270" spans="4:5" ht="12.75">
      <c r="D270">
        <f t="shared" si="41"/>
      </c>
      <c r="E270">
        <f t="shared" si="42"/>
      </c>
    </row>
    <row r="271" spans="4:5" ht="12.75">
      <c r="D271">
        <f t="shared" si="41"/>
      </c>
      <c r="E271">
        <f t="shared" si="42"/>
      </c>
    </row>
    <row r="272" spans="4:5" ht="12.75">
      <c r="D272">
        <f t="shared" si="41"/>
      </c>
      <c r="E272">
        <f t="shared" si="42"/>
      </c>
    </row>
    <row r="273" spans="4:5" ht="12.75">
      <c r="D273">
        <f t="shared" si="41"/>
      </c>
      <c r="E273">
        <f t="shared" si="42"/>
      </c>
    </row>
    <row r="274" spans="4:5" ht="12.75">
      <c r="D274">
        <f t="shared" si="41"/>
      </c>
      <c r="E274">
        <f t="shared" si="42"/>
      </c>
    </row>
    <row r="275" spans="4:5" ht="12.75">
      <c r="D275">
        <f t="shared" si="41"/>
      </c>
      <c r="E275">
        <f t="shared" si="42"/>
      </c>
    </row>
    <row r="276" spans="4:5" ht="12.75">
      <c r="D276">
        <f t="shared" si="41"/>
      </c>
      <c r="E276">
        <f t="shared" si="42"/>
      </c>
    </row>
    <row r="277" spans="4:5" ht="12.75">
      <c r="D277">
        <f t="shared" si="41"/>
      </c>
      <c r="E277">
        <f t="shared" si="42"/>
      </c>
    </row>
    <row r="278" spans="4:5" ht="12.75">
      <c r="D278">
        <f t="shared" si="41"/>
      </c>
      <c r="E278">
        <f t="shared" si="42"/>
      </c>
    </row>
    <row r="279" spans="4:5" ht="12.75">
      <c r="D279">
        <f t="shared" si="41"/>
      </c>
      <c r="E279">
        <f t="shared" si="42"/>
      </c>
    </row>
    <row r="280" spans="4:5" ht="12.75">
      <c r="D280">
        <f t="shared" si="41"/>
      </c>
      <c r="E280">
        <f t="shared" si="42"/>
      </c>
    </row>
    <row r="281" spans="4:5" ht="12.75">
      <c r="D281">
        <f t="shared" si="41"/>
      </c>
      <c r="E281">
        <f t="shared" si="42"/>
      </c>
    </row>
    <row r="282" spans="4:5" ht="12.75">
      <c r="D282">
        <f t="shared" si="41"/>
      </c>
      <c r="E282">
        <f t="shared" si="42"/>
      </c>
    </row>
    <row r="283" spans="4:5" ht="12.75">
      <c r="D283">
        <f t="shared" si="41"/>
      </c>
      <c r="E283">
        <f t="shared" si="42"/>
      </c>
    </row>
    <row r="284" spans="4:5" ht="12.75">
      <c r="D284">
        <f t="shared" si="41"/>
      </c>
      <c r="E284">
        <f t="shared" si="42"/>
      </c>
    </row>
    <row r="285" spans="4:5" ht="12.75">
      <c r="D285">
        <f t="shared" si="41"/>
      </c>
      <c r="E285">
        <f t="shared" si="42"/>
      </c>
    </row>
    <row r="286" spans="4:5" ht="12.75">
      <c r="D286">
        <f t="shared" si="41"/>
      </c>
      <c r="E286">
        <f t="shared" si="42"/>
      </c>
    </row>
    <row r="287" spans="4:5" ht="12.75">
      <c r="D287">
        <f t="shared" si="41"/>
      </c>
      <c r="E287">
        <f t="shared" si="42"/>
      </c>
    </row>
    <row r="288" spans="4:5" ht="12.75">
      <c r="D288">
        <f t="shared" si="41"/>
      </c>
      <c r="E288">
        <f t="shared" si="42"/>
      </c>
    </row>
    <row r="289" spans="4:5" ht="12.75">
      <c r="D289">
        <f t="shared" si="41"/>
      </c>
      <c r="E289">
        <f t="shared" si="42"/>
      </c>
    </row>
    <row r="290" spans="4:5" ht="12.75">
      <c r="D290">
        <f t="shared" si="41"/>
      </c>
      <c r="E290">
        <f t="shared" si="42"/>
      </c>
    </row>
    <row r="291" spans="4:5" ht="12.75">
      <c r="D291">
        <f t="shared" si="41"/>
      </c>
      <c r="E291">
        <f t="shared" si="42"/>
      </c>
    </row>
    <row r="292" spans="4:5" ht="12.75">
      <c r="D292">
        <f t="shared" si="41"/>
      </c>
      <c r="E292">
        <f t="shared" si="42"/>
      </c>
    </row>
    <row r="293" spans="4:5" ht="12.75">
      <c r="D293">
        <f t="shared" si="41"/>
      </c>
      <c r="E293">
        <f t="shared" si="42"/>
      </c>
    </row>
    <row r="294" spans="4:5" ht="12.75">
      <c r="D294">
        <f t="shared" si="41"/>
      </c>
      <c r="E294">
        <f t="shared" si="42"/>
      </c>
    </row>
    <row r="295" spans="4:5" ht="12.75">
      <c r="D295">
        <f t="shared" si="41"/>
      </c>
      <c r="E295">
        <f t="shared" si="42"/>
      </c>
    </row>
    <row r="296" spans="4:5" ht="12.75">
      <c r="D296">
        <f t="shared" si="41"/>
      </c>
      <c r="E296">
        <f t="shared" si="42"/>
      </c>
    </row>
    <row r="297" spans="4:5" ht="12.75">
      <c r="D297">
        <f t="shared" si="41"/>
      </c>
      <c r="E297">
        <f t="shared" si="42"/>
      </c>
    </row>
    <row r="298" spans="4:5" ht="12.75">
      <c r="D298">
        <f t="shared" si="41"/>
      </c>
      <c r="E298">
        <f t="shared" si="42"/>
      </c>
    </row>
    <row r="299" spans="4:5" ht="12.75">
      <c r="D299">
        <f t="shared" si="41"/>
      </c>
      <c r="E299">
        <f t="shared" si="42"/>
      </c>
    </row>
    <row r="300" spans="4:5" ht="12.75">
      <c r="D300">
        <f t="shared" si="41"/>
      </c>
      <c r="E300">
        <f t="shared" si="42"/>
      </c>
    </row>
    <row r="301" spans="4:5" ht="12.75">
      <c r="D301">
        <f t="shared" si="41"/>
      </c>
      <c r="E301">
        <f t="shared" si="42"/>
      </c>
    </row>
    <row r="302" spans="4:5" ht="12.75">
      <c r="D302">
        <f t="shared" si="41"/>
      </c>
      <c r="E302">
        <f t="shared" si="42"/>
      </c>
    </row>
    <row r="303" spans="4:5" ht="12.75">
      <c r="D303">
        <f t="shared" si="41"/>
      </c>
      <c r="E303">
        <f t="shared" si="42"/>
      </c>
    </row>
    <row r="304" spans="4:5" ht="12.75">
      <c r="D304">
        <f t="shared" si="41"/>
      </c>
      <c r="E304">
        <f t="shared" si="42"/>
      </c>
    </row>
    <row r="305" spans="4:5" ht="12.75">
      <c r="D305">
        <f t="shared" si="41"/>
      </c>
      <c r="E305">
        <f t="shared" si="42"/>
      </c>
    </row>
    <row r="306" spans="4:5" ht="12.75">
      <c r="D306">
        <f t="shared" si="41"/>
      </c>
      <c r="E306">
        <f t="shared" si="42"/>
      </c>
    </row>
    <row r="307" spans="4:5" ht="12.75">
      <c r="D307">
        <f t="shared" si="41"/>
      </c>
      <c r="E307">
        <f t="shared" si="42"/>
      </c>
    </row>
    <row r="308" spans="4:5" ht="12.75">
      <c r="D308">
        <f t="shared" si="41"/>
      </c>
      <c r="E308">
        <f t="shared" si="42"/>
      </c>
    </row>
    <row r="309" spans="4:5" ht="12.75">
      <c r="D309">
        <f t="shared" si="41"/>
      </c>
      <c r="E309">
        <f t="shared" si="42"/>
      </c>
    </row>
    <row r="310" spans="4:5" ht="12.75">
      <c r="D310">
        <f t="shared" si="41"/>
      </c>
      <c r="E310">
        <f t="shared" si="42"/>
      </c>
    </row>
    <row r="311" ht="12.75">
      <c r="E311">
        <f t="shared" si="42"/>
      </c>
    </row>
    <row r="312" ht="12.75">
      <c r="E312">
        <f t="shared" si="42"/>
      </c>
    </row>
    <row r="313" ht="12.75">
      <c r="E313">
        <f t="shared" si="42"/>
      </c>
    </row>
    <row r="314" ht="12.75">
      <c r="E314">
        <f t="shared" si="42"/>
      </c>
    </row>
    <row r="315" ht="12.75">
      <c r="E315">
        <f t="shared" si="42"/>
      </c>
    </row>
    <row r="316" ht="12.75">
      <c r="E316">
        <f t="shared" si="42"/>
      </c>
    </row>
    <row r="317" ht="12.75">
      <c r="E317">
        <f aca="true" t="shared" si="43" ref="E317:E380">IF(AND(T317&lt;=0.005,T317&gt;0),"t","")</f>
      </c>
    </row>
    <row r="318" ht="12.75">
      <c r="E318">
        <f t="shared" si="43"/>
      </c>
    </row>
    <row r="319" ht="12.75">
      <c r="E319">
        <f t="shared" si="43"/>
      </c>
    </row>
    <row r="320" ht="12.75">
      <c r="E320">
        <f t="shared" si="43"/>
      </c>
    </row>
    <row r="321" ht="12.75">
      <c r="E321">
        <f t="shared" si="43"/>
      </c>
    </row>
    <row r="322" ht="12.75">
      <c r="E322">
        <f t="shared" si="43"/>
      </c>
    </row>
    <row r="323" ht="12.75">
      <c r="E323">
        <f t="shared" si="43"/>
      </c>
    </row>
    <row r="324" ht="12.75">
      <c r="E324">
        <f t="shared" si="43"/>
      </c>
    </row>
    <row r="325" ht="12.75">
      <c r="E325">
        <f t="shared" si="43"/>
      </c>
    </row>
    <row r="326" ht="12.75">
      <c r="E326">
        <f t="shared" si="43"/>
      </c>
    </row>
    <row r="327" ht="12.75">
      <c r="E327">
        <f t="shared" si="43"/>
      </c>
    </row>
    <row r="328" ht="12.75">
      <c r="E328">
        <f t="shared" si="43"/>
      </c>
    </row>
    <row r="329" ht="12.75">
      <c r="E329">
        <f t="shared" si="43"/>
      </c>
    </row>
    <row r="330" ht="12.75">
      <c r="E330">
        <f t="shared" si="43"/>
      </c>
    </row>
    <row r="331" ht="12.75">
      <c r="E331">
        <f t="shared" si="43"/>
      </c>
    </row>
    <row r="332" ht="12.75">
      <c r="E332">
        <f t="shared" si="43"/>
      </c>
    </row>
    <row r="333" ht="12.75">
      <c r="E333">
        <f t="shared" si="43"/>
      </c>
    </row>
    <row r="334" ht="12.75">
      <c r="E334">
        <f t="shared" si="43"/>
      </c>
    </row>
    <row r="335" ht="12.75">
      <c r="E335">
        <f t="shared" si="43"/>
      </c>
    </row>
    <row r="336" ht="12.75">
      <c r="E336">
        <f t="shared" si="43"/>
      </c>
    </row>
    <row r="337" ht="12.75">
      <c r="E337">
        <f t="shared" si="43"/>
      </c>
    </row>
    <row r="338" ht="12.75">
      <c r="E338">
        <f t="shared" si="43"/>
      </c>
    </row>
    <row r="339" ht="12.75">
      <c r="E339">
        <f t="shared" si="43"/>
      </c>
    </row>
    <row r="340" ht="12.75">
      <c r="E340">
        <f t="shared" si="43"/>
      </c>
    </row>
    <row r="341" ht="12.75">
      <c r="E341">
        <f t="shared" si="43"/>
      </c>
    </row>
    <row r="342" ht="12.75">
      <c r="E342">
        <f t="shared" si="43"/>
      </c>
    </row>
    <row r="343" ht="12.75">
      <c r="E343">
        <f t="shared" si="43"/>
      </c>
    </row>
    <row r="344" ht="12.75">
      <c r="E344">
        <f t="shared" si="43"/>
      </c>
    </row>
    <row r="345" ht="12.75">
      <c r="E345">
        <f t="shared" si="43"/>
      </c>
    </row>
    <row r="346" ht="12.75">
      <c r="E346">
        <f t="shared" si="43"/>
      </c>
    </row>
    <row r="347" ht="12.75">
      <c r="E347">
        <f t="shared" si="43"/>
      </c>
    </row>
    <row r="348" ht="12.75">
      <c r="E348">
        <f t="shared" si="43"/>
      </c>
    </row>
    <row r="349" ht="12.75">
      <c r="E349">
        <f t="shared" si="43"/>
      </c>
    </row>
    <row r="350" ht="12.75">
      <c r="E350">
        <f t="shared" si="43"/>
      </c>
    </row>
    <row r="351" ht="12.75">
      <c r="E351">
        <f t="shared" si="43"/>
      </c>
    </row>
    <row r="352" ht="12.75">
      <c r="E352">
        <f t="shared" si="43"/>
      </c>
    </row>
    <row r="353" ht="12.75">
      <c r="E353">
        <f t="shared" si="43"/>
      </c>
    </row>
    <row r="354" ht="12.75">
      <c r="E354">
        <f t="shared" si="43"/>
      </c>
    </row>
    <row r="355" ht="12.75">
      <c r="E355">
        <f t="shared" si="43"/>
      </c>
    </row>
    <row r="356" ht="12.75">
      <c r="E356">
        <f t="shared" si="43"/>
      </c>
    </row>
    <row r="357" ht="12.75">
      <c r="E357">
        <f t="shared" si="43"/>
      </c>
    </row>
    <row r="358" ht="12.75">
      <c r="E358">
        <f t="shared" si="43"/>
      </c>
    </row>
    <row r="359" ht="12.75">
      <c r="E359">
        <f t="shared" si="43"/>
      </c>
    </row>
    <row r="360" ht="12.75">
      <c r="E360">
        <f t="shared" si="43"/>
      </c>
    </row>
    <row r="361" ht="12.75">
      <c r="E361">
        <f t="shared" si="43"/>
      </c>
    </row>
    <row r="362" ht="12.75">
      <c r="E362">
        <f t="shared" si="43"/>
      </c>
    </row>
    <row r="363" ht="12.75">
      <c r="E363">
        <f t="shared" si="43"/>
      </c>
    </row>
    <row r="364" ht="12.75">
      <c r="E364">
        <f t="shared" si="43"/>
      </c>
    </row>
    <row r="365" ht="12.75">
      <c r="E365">
        <f t="shared" si="43"/>
      </c>
    </row>
    <row r="366" ht="12.75">
      <c r="E366">
        <f t="shared" si="43"/>
      </c>
    </row>
    <row r="367" ht="12.75">
      <c r="E367">
        <f t="shared" si="43"/>
      </c>
    </row>
    <row r="368" ht="12.75">
      <c r="E368">
        <f t="shared" si="43"/>
      </c>
    </row>
    <row r="369" ht="12.75">
      <c r="E369">
        <f t="shared" si="43"/>
      </c>
    </row>
    <row r="370" ht="12.75">
      <c r="E370">
        <f t="shared" si="43"/>
      </c>
    </row>
    <row r="371" ht="12.75">
      <c r="E371">
        <f t="shared" si="43"/>
      </c>
    </row>
    <row r="372" ht="12.75">
      <c r="E372">
        <f t="shared" si="43"/>
      </c>
    </row>
    <row r="373" ht="12.75">
      <c r="E373">
        <f t="shared" si="43"/>
      </c>
    </row>
    <row r="374" ht="12.75">
      <c r="E374">
        <f t="shared" si="43"/>
      </c>
    </row>
    <row r="375" ht="12.75">
      <c r="E375">
        <f t="shared" si="43"/>
      </c>
    </row>
    <row r="376" ht="12.75">
      <c r="E376">
        <f t="shared" si="43"/>
      </c>
    </row>
    <row r="377" ht="12.75">
      <c r="E377">
        <f t="shared" si="43"/>
      </c>
    </row>
    <row r="378" ht="12.75">
      <c r="E378">
        <f t="shared" si="43"/>
      </c>
    </row>
    <row r="379" ht="12.75">
      <c r="E379">
        <f t="shared" si="43"/>
      </c>
    </row>
    <row r="380" ht="12.75">
      <c r="E380">
        <f t="shared" si="43"/>
      </c>
    </row>
    <row r="381" ht="12.75">
      <c r="E381">
        <f aca="true" t="shared" si="44" ref="E381:E423">IF(AND(T381&lt;=0.005,T381&gt;0),"t","")</f>
      </c>
    </row>
    <row r="382" ht="12.75">
      <c r="E382">
        <f t="shared" si="44"/>
      </c>
    </row>
    <row r="383" ht="12.75">
      <c r="E383">
        <f t="shared" si="44"/>
      </c>
    </row>
    <row r="384" ht="12.75">
      <c r="E384">
        <f t="shared" si="44"/>
      </c>
    </row>
    <row r="385" ht="12.75">
      <c r="E385">
        <f t="shared" si="44"/>
      </c>
    </row>
    <row r="386" ht="12.75">
      <c r="E386">
        <f t="shared" si="44"/>
      </c>
    </row>
    <row r="387" ht="12.75">
      <c r="E387">
        <f t="shared" si="44"/>
      </c>
    </row>
    <row r="388" ht="12.75">
      <c r="E388">
        <f t="shared" si="44"/>
      </c>
    </row>
    <row r="389" ht="12.75">
      <c r="E389">
        <f t="shared" si="44"/>
      </c>
    </row>
    <row r="390" ht="12.75">
      <c r="E390">
        <f t="shared" si="44"/>
      </c>
    </row>
    <row r="391" ht="12.75">
      <c r="E391">
        <f t="shared" si="44"/>
      </c>
    </row>
    <row r="392" ht="12.75">
      <c r="E392">
        <f t="shared" si="44"/>
      </c>
    </row>
    <row r="393" ht="12.75">
      <c r="E393">
        <f t="shared" si="44"/>
      </c>
    </row>
    <row r="394" ht="12.75">
      <c r="E394">
        <f t="shared" si="44"/>
      </c>
    </row>
    <row r="395" ht="12.75">
      <c r="E395">
        <f t="shared" si="44"/>
      </c>
    </row>
    <row r="396" ht="12.75">
      <c r="E396">
        <f t="shared" si="44"/>
      </c>
    </row>
    <row r="397" ht="12.75">
      <c r="E397">
        <f t="shared" si="44"/>
      </c>
    </row>
    <row r="398" ht="12.75">
      <c r="E398">
        <f t="shared" si="44"/>
      </c>
    </row>
    <row r="399" ht="12.75">
      <c r="E399">
        <f t="shared" si="44"/>
      </c>
    </row>
    <row r="400" ht="12.75">
      <c r="E400">
        <f t="shared" si="44"/>
      </c>
    </row>
    <row r="401" ht="12.75">
      <c r="E401">
        <f t="shared" si="44"/>
      </c>
    </row>
    <row r="402" ht="12.75">
      <c r="E402">
        <f t="shared" si="44"/>
      </c>
    </row>
    <row r="403" ht="12.75">
      <c r="E403">
        <f t="shared" si="44"/>
      </c>
    </row>
    <row r="404" ht="12.75">
      <c r="E404">
        <f t="shared" si="44"/>
      </c>
    </row>
    <row r="405" ht="12.75">
      <c r="E405">
        <f t="shared" si="44"/>
      </c>
    </row>
    <row r="406" ht="12.75">
      <c r="E406">
        <f t="shared" si="44"/>
      </c>
    </row>
    <row r="407" ht="12.75">
      <c r="E407">
        <f t="shared" si="44"/>
      </c>
    </row>
    <row r="408" ht="12.75">
      <c r="E408">
        <f t="shared" si="44"/>
      </c>
    </row>
    <row r="409" ht="12.75">
      <c r="E409">
        <f t="shared" si="44"/>
      </c>
    </row>
    <row r="410" ht="12.75">
      <c r="E410">
        <f t="shared" si="44"/>
      </c>
    </row>
    <row r="411" ht="12.75">
      <c r="E411">
        <f t="shared" si="44"/>
      </c>
    </row>
    <row r="412" ht="12.75">
      <c r="E412">
        <f t="shared" si="44"/>
      </c>
    </row>
    <row r="413" ht="12.75">
      <c r="E413">
        <f t="shared" si="44"/>
      </c>
    </row>
    <row r="414" ht="12.75">
      <c r="E414">
        <f t="shared" si="44"/>
      </c>
    </row>
    <row r="415" ht="12.75">
      <c r="E415">
        <f t="shared" si="44"/>
      </c>
    </row>
    <row r="416" ht="12.75">
      <c r="E416">
        <f t="shared" si="44"/>
      </c>
    </row>
    <row r="417" ht="12.75">
      <c r="E417">
        <f t="shared" si="44"/>
      </c>
    </row>
    <row r="418" ht="12.75">
      <c r="E418">
        <f t="shared" si="44"/>
      </c>
    </row>
    <row r="419" ht="12.75">
      <c r="E419">
        <f t="shared" si="44"/>
      </c>
    </row>
    <row r="420" ht="12.75">
      <c r="E420">
        <f t="shared" si="44"/>
      </c>
    </row>
    <row r="421" ht="12.75">
      <c r="E421">
        <f t="shared" si="44"/>
      </c>
    </row>
    <row r="422" ht="12.75">
      <c r="E422">
        <f t="shared" si="44"/>
      </c>
    </row>
    <row r="423" ht="12.75">
      <c r="E423">
        <f t="shared" si="44"/>
      </c>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L11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7.7109375" style="0" customWidth="1"/>
  </cols>
  <sheetData>
    <row r="1" ht="12.75">
      <c r="A1" t="s">
        <v>345</v>
      </c>
    </row>
    <row r="3" spans="1:38" ht="12.75">
      <c r="A3" t="s">
        <v>0</v>
      </c>
      <c r="B3" t="s">
        <v>109</v>
      </c>
      <c r="C3" t="s">
        <v>110</v>
      </c>
      <c r="D3" t="s">
        <v>111</v>
      </c>
      <c r="E3" t="s">
        <v>213</v>
      </c>
      <c r="F3" t="s">
        <v>214</v>
      </c>
      <c r="G3" t="s">
        <v>112</v>
      </c>
      <c r="H3" t="s">
        <v>113</v>
      </c>
      <c r="I3" t="s">
        <v>141</v>
      </c>
      <c r="J3" t="s">
        <v>215</v>
      </c>
      <c r="K3" t="s">
        <v>216</v>
      </c>
      <c r="L3" t="s">
        <v>217</v>
      </c>
      <c r="M3" t="s">
        <v>218</v>
      </c>
      <c r="N3" t="s">
        <v>219</v>
      </c>
      <c r="O3" t="s">
        <v>220</v>
      </c>
      <c r="P3" t="s">
        <v>114</v>
      </c>
      <c r="Q3" t="s">
        <v>115</v>
      </c>
      <c r="R3" t="s">
        <v>116</v>
      </c>
      <c r="S3" t="s">
        <v>221</v>
      </c>
      <c r="T3" t="s">
        <v>222</v>
      </c>
      <c r="U3" t="s">
        <v>117</v>
      </c>
      <c r="V3" t="s">
        <v>118</v>
      </c>
      <c r="W3" t="s">
        <v>142</v>
      </c>
      <c r="X3" t="s">
        <v>223</v>
      </c>
      <c r="Y3" t="s">
        <v>224</v>
      </c>
      <c r="Z3" t="s">
        <v>225</v>
      </c>
      <c r="AA3" t="s">
        <v>226</v>
      </c>
      <c r="AB3" t="s">
        <v>227</v>
      </c>
      <c r="AC3" t="s">
        <v>228</v>
      </c>
      <c r="AD3" t="s">
        <v>119</v>
      </c>
      <c r="AE3" t="s">
        <v>229</v>
      </c>
      <c r="AF3" t="s">
        <v>230</v>
      </c>
      <c r="AG3" t="s">
        <v>231</v>
      </c>
      <c r="AH3" t="s">
        <v>120</v>
      </c>
      <c r="AI3" t="s">
        <v>232</v>
      </c>
      <c r="AJ3" t="s">
        <v>233</v>
      </c>
      <c r="AK3" t="s">
        <v>234</v>
      </c>
      <c r="AL3" t="s">
        <v>235</v>
      </c>
    </row>
    <row r="4" spans="1:38" ht="12.75">
      <c r="A4" t="s">
        <v>3</v>
      </c>
      <c r="B4">
        <v>780</v>
      </c>
      <c r="C4">
        <v>21429</v>
      </c>
      <c r="D4">
        <v>0.036788081</v>
      </c>
      <c r="E4">
        <v>0.0338913387</v>
      </c>
      <c r="F4">
        <v>0.039932412</v>
      </c>
      <c r="G4">
        <v>0.0687914354</v>
      </c>
      <c r="H4">
        <v>0.036399272</v>
      </c>
      <c r="I4">
        <v>0.0012793635</v>
      </c>
      <c r="J4">
        <v>0.0761</v>
      </c>
      <c r="K4">
        <v>-0.0059</v>
      </c>
      <c r="L4">
        <v>0.1582</v>
      </c>
      <c r="M4">
        <v>1.0791230663</v>
      </c>
      <c r="N4">
        <v>0.9941514868</v>
      </c>
      <c r="O4">
        <v>1.171357291</v>
      </c>
      <c r="P4">
        <v>1573</v>
      </c>
      <c r="Q4">
        <v>22837</v>
      </c>
      <c r="R4">
        <v>0.0711208457</v>
      </c>
      <c r="S4">
        <v>0.0666633833</v>
      </c>
      <c r="T4">
        <v>0.0758763573</v>
      </c>
      <c r="U4">
        <v>0.0002645017</v>
      </c>
      <c r="V4">
        <v>0.06887945</v>
      </c>
      <c r="W4">
        <v>0.0016758235</v>
      </c>
      <c r="X4">
        <v>0.1205</v>
      </c>
      <c r="Y4">
        <v>0.0557</v>
      </c>
      <c r="Z4">
        <v>0.1852</v>
      </c>
      <c r="AA4">
        <v>1.1280184645</v>
      </c>
      <c r="AB4">
        <v>1.057320488</v>
      </c>
      <c r="AC4">
        <v>1.2034436774</v>
      </c>
      <c r="AD4" s="4">
        <v>2.377244E-37</v>
      </c>
      <c r="AE4">
        <v>-0.6239</v>
      </c>
      <c r="AF4">
        <v>-0.7197</v>
      </c>
      <c r="AG4">
        <v>-0.5282</v>
      </c>
      <c r="AH4">
        <v>0.0002268624</v>
      </c>
      <c r="AI4">
        <v>0.0983</v>
      </c>
      <c r="AJ4">
        <v>0.046</v>
      </c>
      <c r="AK4">
        <v>0.1506</v>
      </c>
      <c r="AL4" t="s">
        <v>236</v>
      </c>
    </row>
    <row r="5" spans="1:38" ht="12.75">
      <c r="A5" t="s">
        <v>1</v>
      </c>
      <c r="B5">
        <v>1991</v>
      </c>
      <c r="C5">
        <v>50391</v>
      </c>
      <c r="D5">
        <v>0.038155405</v>
      </c>
      <c r="E5">
        <v>0.035907623</v>
      </c>
      <c r="F5">
        <v>0.0405438959</v>
      </c>
      <c r="G5">
        <v>0.0002768194</v>
      </c>
      <c r="H5">
        <v>0.0395110238</v>
      </c>
      <c r="I5">
        <v>0.0008678184</v>
      </c>
      <c r="J5">
        <v>0.1126</v>
      </c>
      <c r="K5">
        <v>0.0519</v>
      </c>
      <c r="L5">
        <v>0.1734</v>
      </c>
      <c r="M5">
        <v>1.1192314621</v>
      </c>
      <c r="N5">
        <v>1.0532961565</v>
      </c>
      <c r="O5">
        <v>1.189294253</v>
      </c>
      <c r="P5">
        <v>3932</v>
      </c>
      <c r="Q5">
        <v>49774</v>
      </c>
      <c r="R5">
        <v>0.0792403323</v>
      </c>
      <c r="S5">
        <v>0.0753142153</v>
      </c>
      <c r="T5">
        <v>0.083371117</v>
      </c>
      <c r="U5" s="4">
        <v>1.189223E-18</v>
      </c>
      <c r="V5">
        <v>0.0789970667</v>
      </c>
      <c r="W5">
        <v>0.0012090234</v>
      </c>
      <c r="X5">
        <v>0.2286</v>
      </c>
      <c r="Y5">
        <v>0.1778</v>
      </c>
      <c r="Z5">
        <v>0.2794</v>
      </c>
      <c r="AA5">
        <v>1.2567982999</v>
      </c>
      <c r="AB5">
        <v>1.1945277753</v>
      </c>
      <c r="AC5">
        <v>1.3223149761</v>
      </c>
      <c r="AD5" s="4">
        <v>3.432932E-91</v>
      </c>
      <c r="AE5">
        <v>-0.6956</v>
      </c>
      <c r="AF5">
        <v>-0.7629</v>
      </c>
      <c r="AG5">
        <v>-0.6282</v>
      </c>
      <c r="AH5" s="4">
        <v>2.780792E-17</v>
      </c>
      <c r="AI5">
        <v>0.1706</v>
      </c>
      <c r="AJ5">
        <v>0.1311</v>
      </c>
      <c r="AK5">
        <v>0.2102</v>
      </c>
      <c r="AL5" t="s">
        <v>237</v>
      </c>
    </row>
    <row r="6" spans="1:38" ht="12.75">
      <c r="A6" t="s">
        <v>9</v>
      </c>
      <c r="B6">
        <v>1025</v>
      </c>
      <c r="C6">
        <v>25917</v>
      </c>
      <c r="D6">
        <v>0.0388898111</v>
      </c>
      <c r="E6">
        <v>0.0360824138</v>
      </c>
      <c r="F6">
        <v>0.0419156383</v>
      </c>
      <c r="G6">
        <v>0.000570531</v>
      </c>
      <c r="H6">
        <v>0.0395493306</v>
      </c>
      <c r="I6">
        <v>0.0012106392</v>
      </c>
      <c r="J6">
        <v>0.1317</v>
      </c>
      <c r="K6">
        <v>0.0568</v>
      </c>
      <c r="L6">
        <v>0.2066</v>
      </c>
      <c r="M6">
        <v>1.1407741603</v>
      </c>
      <c r="N6">
        <v>1.0584233812</v>
      </c>
      <c r="O6">
        <v>1.2295322533</v>
      </c>
      <c r="P6">
        <v>2251</v>
      </c>
      <c r="Q6">
        <v>25762</v>
      </c>
      <c r="R6">
        <v>0.0865016875</v>
      </c>
      <c r="S6">
        <v>0.081619082</v>
      </c>
      <c r="T6">
        <v>0.0916763796</v>
      </c>
      <c r="U6" s="4">
        <v>1.433951E-26</v>
      </c>
      <c r="V6">
        <v>0.0873767565</v>
      </c>
      <c r="W6">
        <v>0.0017593568</v>
      </c>
      <c r="X6">
        <v>0.3162</v>
      </c>
      <c r="Y6">
        <v>0.2581</v>
      </c>
      <c r="Z6">
        <v>0.3743</v>
      </c>
      <c r="AA6">
        <v>1.3719676673</v>
      </c>
      <c r="AB6">
        <v>1.2945266702</v>
      </c>
      <c r="AC6">
        <v>1.4540413291</v>
      </c>
      <c r="AD6" s="4">
        <v>4.425902E-69</v>
      </c>
      <c r="AE6">
        <v>-0.7642</v>
      </c>
      <c r="AF6">
        <v>-0.8494</v>
      </c>
      <c r="AG6">
        <v>-0.6789</v>
      </c>
      <c r="AH6" s="4">
        <v>2.271743E-20</v>
      </c>
      <c r="AI6">
        <v>0.224</v>
      </c>
      <c r="AJ6">
        <v>0.1765</v>
      </c>
      <c r="AK6">
        <v>0.2714</v>
      </c>
      <c r="AL6" t="s">
        <v>238</v>
      </c>
    </row>
    <row r="7" spans="1:38" ht="12.75">
      <c r="A7" t="s">
        <v>10</v>
      </c>
      <c r="B7">
        <v>2140</v>
      </c>
      <c r="C7">
        <v>53497</v>
      </c>
      <c r="D7">
        <v>0.0373273253</v>
      </c>
      <c r="E7">
        <v>0.0351508155</v>
      </c>
      <c r="F7">
        <v>0.0396386029</v>
      </c>
      <c r="G7">
        <v>0.0030864945</v>
      </c>
      <c r="H7">
        <v>0.0400022431</v>
      </c>
      <c r="I7">
        <v>0.0008472519</v>
      </c>
      <c r="J7">
        <v>0.0907</v>
      </c>
      <c r="K7">
        <v>0.0306</v>
      </c>
      <c r="L7">
        <v>0.1508</v>
      </c>
      <c r="M7">
        <v>1.0949409895</v>
      </c>
      <c r="N7">
        <v>1.0310963446</v>
      </c>
      <c r="O7">
        <v>1.1627388428</v>
      </c>
      <c r="P7">
        <v>4597</v>
      </c>
      <c r="Q7">
        <v>51116</v>
      </c>
      <c r="R7">
        <v>0.0879358178</v>
      </c>
      <c r="S7">
        <v>0.0837228212</v>
      </c>
      <c r="T7">
        <v>0.0923608156</v>
      </c>
      <c r="U7" s="4">
        <v>2.967516E-40</v>
      </c>
      <c r="V7">
        <v>0.0899327021</v>
      </c>
      <c r="W7">
        <v>0.0012653689</v>
      </c>
      <c r="X7">
        <v>0.3327</v>
      </c>
      <c r="Y7">
        <v>0.2836</v>
      </c>
      <c r="Z7">
        <v>0.3818</v>
      </c>
      <c r="AA7">
        <v>1.3947138176</v>
      </c>
      <c r="AB7">
        <v>1.3278932131</v>
      </c>
      <c r="AC7">
        <v>1.4648968863</v>
      </c>
      <c r="AD7" s="4">
        <v>1.80335E-133</v>
      </c>
      <c r="AE7">
        <v>-0.8216</v>
      </c>
      <c r="AF7">
        <v>-0.8871</v>
      </c>
      <c r="AG7">
        <v>-0.7561</v>
      </c>
      <c r="AH7" s="4">
        <v>1.097159E-26</v>
      </c>
      <c r="AI7">
        <v>0.2117</v>
      </c>
      <c r="AJ7">
        <v>0.1729</v>
      </c>
      <c r="AK7">
        <v>0.2505</v>
      </c>
      <c r="AL7" t="s">
        <v>239</v>
      </c>
    </row>
    <row r="8" spans="1:38" ht="12.75">
      <c r="A8" t="s">
        <v>11</v>
      </c>
      <c r="B8">
        <v>10076</v>
      </c>
      <c r="C8">
        <v>345670</v>
      </c>
      <c r="D8">
        <v>0.029032412</v>
      </c>
      <c r="E8">
        <v>0.0278920886</v>
      </c>
      <c r="F8">
        <v>0.0302193556</v>
      </c>
      <c r="G8" s="4">
        <v>3.961048E-15</v>
      </c>
      <c r="H8">
        <v>0.0291491885</v>
      </c>
      <c r="I8">
        <v>0.0002861269</v>
      </c>
      <c r="J8">
        <v>-0.1606</v>
      </c>
      <c r="K8">
        <v>-0.2007</v>
      </c>
      <c r="L8">
        <v>-0.1205</v>
      </c>
      <c r="M8">
        <v>0.8516221719</v>
      </c>
      <c r="N8">
        <v>0.8181725009</v>
      </c>
      <c r="O8">
        <v>0.886439379</v>
      </c>
      <c r="P8">
        <v>17103</v>
      </c>
      <c r="Q8">
        <v>347746</v>
      </c>
      <c r="R8">
        <v>0.0489769074</v>
      </c>
      <c r="S8">
        <v>0.0472189401</v>
      </c>
      <c r="T8">
        <v>0.050800324</v>
      </c>
      <c r="U8" s="4">
        <v>8.787887E-42</v>
      </c>
      <c r="V8">
        <v>0.0491824493</v>
      </c>
      <c r="W8">
        <v>0.0003667099</v>
      </c>
      <c r="X8">
        <v>-0.2526</v>
      </c>
      <c r="Y8">
        <v>-0.2891</v>
      </c>
      <c r="Z8">
        <v>-0.216</v>
      </c>
      <c r="AA8">
        <v>0.7768025729</v>
      </c>
      <c r="AB8">
        <v>0.7489201774</v>
      </c>
      <c r="AC8">
        <v>0.8057230337</v>
      </c>
      <c r="AD8" s="4">
        <v>1.18406E-169</v>
      </c>
      <c r="AE8">
        <v>-0.4937</v>
      </c>
      <c r="AF8">
        <v>-0.5285</v>
      </c>
      <c r="AG8">
        <v>-0.4588</v>
      </c>
      <c r="AH8" s="4">
        <v>5.9554E-50</v>
      </c>
      <c r="AI8">
        <v>-0.2062</v>
      </c>
      <c r="AJ8">
        <v>-0.2334</v>
      </c>
      <c r="AK8">
        <v>-0.179</v>
      </c>
      <c r="AL8" t="s">
        <v>240</v>
      </c>
    </row>
    <row r="9" spans="1:38" ht="12.75">
      <c r="A9" t="s">
        <v>6</v>
      </c>
      <c r="B9">
        <v>1750</v>
      </c>
      <c r="C9">
        <v>32380</v>
      </c>
      <c r="D9">
        <v>0.0514081315</v>
      </c>
      <c r="E9">
        <v>0.0482615987</v>
      </c>
      <c r="F9">
        <v>0.0547598102</v>
      </c>
      <c r="G9" s="4">
        <v>3.243693E-37</v>
      </c>
      <c r="H9">
        <v>0.0540457072</v>
      </c>
      <c r="I9">
        <v>0.0012565427</v>
      </c>
      <c r="J9">
        <v>0.4108</v>
      </c>
      <c r="K9">
        <v>0.3476</v>
      </c>
      <c r="L9">
        <v>0.4739</v>
      </c>
      <c r="M9">
        <v>1.5079802762</v>
      </c>
      <c r="N9">
        <v>1.4156814653</v>
      </c>
      <c r="O9">
        <v>1.6062967336</v>
      </c>
      <c r="P9">
        <v>3186</v>
      </c>
      <c r="Q9">
        <v>31043</v>
      </c>
      <c r="R9">
        <v>0.1010267468</v>
      </c>
      <c r="S9">
        <v>0.0958321663</v>
      </c>
      <c r="T9">
        <v>0.1065028994</v>
      </c>
      <c r="U9" s="4">
        <v>1.301752E-68</v>
      </c>
      <c r="V9">
        <v>0.1026318333</v>
      </c>
      <c r="W9">
        <v>0.0017224417</v>
      </c>
      <c r="X9">
        <v>0.4715</v>
      </c>
      <c r="Y9">
        <v>0.4187</v>
      </c>
      <c r="Z9">
        <v>0.5243</v>
      </c>
      <c r="AA9">
        <v>1.6023436548</v>
      </c>
      <c r="AB9">
        <v>1.5199545513</v>
      </c>
      <c r="AC9">
        <v>1.6891986578</v>
      </c>
      <c r="AD9" s="4">
        <v>6.450316E-70</v>
      </c>
      <c r="AE9">
        <v>-0.6403</v>
      </c>
      <c r="AF9">
        <v>-0.7113</v>
      </c>
      <c r="AG9">
        <v>-0.5693</v>
      </c>
      <c r="AH9" s="4">
        <v>7.710698E-98</v>
      </c>
      <c r="AI9">
        <v>0.4411</v>
      </c>
      <c r="AJ9">
        <v>0.3999</v>
      </c>
      <c r="AK9">
        <v>0.4823</v>
      </c>
      <c r="AL9" t="s">
        <v>241</v>
      </c>
    </row>
    <row r="10" spans="1:38" ht="12.75">
      <c r="A10" t="s">
        <v>4</v>
      </c>
      <c r="B10">
        <v>1441</v>
      </c>
      <c r="C10">
        <v>38216</v>
      </c>
      <c r="D10">
        <v>0.038157154</v>
      </c>
      <c r="E10">
        <v>0.0356899618</v>
      </c>
      <c r="F10">
        <v>0.0407948993</v>
      </c>
      <c r="G10">
        <v>0.0009525125</v>
      </c>
      <c r="H10">
        <v>0.0377067197</v>
      </c>
      <c r="I10">
        <v>0.0009744072</v>
      </c>
      <c r="J10">
        <v>0.1127</v>
      </c>
      <c r="K10">
        <v>0.0458</v>
      </c>
      <c r="L10">
        <v>0.1795</v>
      </c>
      <c r="M10">
        <v>1.119282765</v>
      </c>
      <c r="N10">
        <v>1.0469113903</v>
      </c>
      <c r="O10">
        <v>1.1966570616</v>
      </c>
      <c r="P10">
        <v>2696</v>
      </c>
      <c r="Q10">
        <v>40353</v>
      </c>
      <c r="R10">
        <v>0.0695441473</v>
      </c>
      <c r="S10">
        <v>0.0657831225</v>
      </c>
      <c r="T10">
        <v>0.0735202016</v>
      </c>
      <c r="U10">
        <v>0.0005477411</v>
      </c>
      <c r="V10">
        <v>0.0668103982</v>
      </c>
      <c r="W10">
        <v>0.0012429941</v>
      </c>
      <c r="X10">
        <v>0.098</v>
      </c>
      <c r="Y10">
        <v>0.0424</v>
      </c>
      <c r="Z10">
        <v>0.1536</v>
      </c>
      <c r="AA10">
        <v>1.1030111008</v>
      </c>
      <c r="AB10">
        <v>1.0433590338</v>
      </c>
      <c r="AC10">
        <v>1.1660736612</v>
      </c>
      <c r="AD10" s="4">
        <v>9.531287E-48</v>
      </c>
      <c r="AE10">
        <v>-0.565</v>
      </c>
      <c r="AF10">
        <v>-0.6413</v>
      </c>
      <c r="AG10">
        <v>-0.4887</v>
      </c>
      <c r="AH10" s="4">
        <v>2.0781219E-06</v>
      </c>
      <c r="AI10">
        <v>0.1054</v>
      </c>
      <c r="AJ10">
        <v>0.0618</v>
      </c>
      <c r="AK10">
        <v>0.1489</v>
      </c>
      <c r="AL10" t="s">
        <v>242</v>
      </c>
    </row>
    <row r="11" spans="1:38" ht="12.75">
      <c r="A11" t="s">
        <v>2</v>
      </c>
      <c r="B11">
        <v>509</v>
      </c>
      <c r="C11">
        <v>17039</v>
      </c>
      <c r="D11">
        <v>0.0305029365</v>
      </c>
      <c r="E11">
        <v>0.0276562948</v>
      </c>
      <c r="F11">
        <v>0.0336425809</v>
      </c>
      <c r="G11">
        <v>0.0261018138</v>
      </c>
      <c r="H11">
        <v>0.0298726451</v>
      </c>
      <c r="I11">
        <v>0.0013041549</v>
      </c>
      <c r="J11">
        <v>-0.1112</v>
      </c>
      <c r="K11">
        <v>-0.2092</v>
      </c>
      <c r="L11">
        <v>-0.0132</v>
      </c>
      <c r="M11">
        <v>0.8947577984</v>
      </c>
      <c r="N11">
        <v>0.8112558421</v>
      </c>
      <c r="O11">
        <v>0.9868545485</v>
      </c>
      <c r="P11">
        <v>1001</v>
      </c>
      <c r="Q11">
        <v>18666</v>
      </c>
      <c r="R11">
        <v>0.0569391844</v>
      </c>
      <c r="S11">
        <v>0.0528207739</v>
      </c>
      <c r="T11">
        <v>0.0613787053</v>
      </c>
      <c r="U11">
        <v>0.0077903976</v>
      </c>
      <c r="V11">
        <v>0.0536269152</v>
      </c>
      <c r="W11">
        <v>0.0016489101</v>
      </c>
      <c r="X11">
        <v>-0.1019</v>
      </c>
      <c r="Y11">
        <v>-0.177</v>
      </c>
      <c r="Z11">
        <v>-0.0269</v>
      </c>
      <c r="AA11">
        <v>0.9030889715</v>
      </c>
      <c r="AB11">
        <v>0.837768558</v>
      </c>
      <c r="AC11">
        <v>0.9735023862</v>
      </c>
      <c r="AD11" s="4">
        <v>2.852599E-23</v>
      </c>
      <c r="AE11">
        <v>-0.5889</v>
      </c>
      <c r="AF11">
        <v>-0.705</v>
      </c>
      <c r="AG11">
        <v>-0.4728</v>
      </c>
      <c r="AH11">
        <v>0.0007200626</v>
      </c>
      <c r="AI11">
        <v>-0.1066</v>
      </c>
      <c r="AJ11">
        <v>-0.1683</v>
      </c>
      <c r="AK11">
        <v>-0.0448</v>
      </c>
      <c r="AL11" t="s">
        <v>243</v>
      </c>
    </row>
    <row r="12" spans="1:38" ht="12.75">
      <c r="A12" t="s">
        <v>8</v>
      </c>
      <c r="B12">
        <v>9</v>
      </c>
      <c r="C12">
        <v>161</v>
      </c>
      <c r="D12">
        <v>0.055988332</v>
      </c>
      <c r="E12">
        <v>0.0268094872</v>
      </c>
      <c r="F12">
        <v>0.1169247774</v>
      </c>
      <c r="G12">
        <v>0.1866799103</v>
      </c>
      <c r="H12">
        <v>0.0559006211</v>
      </c>
      <c r="I12">
        <v>0.0181052379</v>
      </c>
      <c r="J12">
        <v>0.4961</v>
      </c>
      <c r="K12">
        <v>-0.2403</v>
      </c>
      <c r="L12">
        <v>1.2325</v>
      </c>
      <c r="M12">
        <v>1.6423335753</v>
      </c>
      <c r="N12">
        <v>0.7864160155</v>
      </c>
      <c r="O12">
        <v>3.4298126175</v>
      </c>
      <c r="P12">
        <v>30</v>
      </c>
      <c r="Q12">
        <v>196</v>
      </c>
      <c r="R12">
        <v>0.1772404207</v>
      </c>
      <c r="S12">
        <v>0.1202204964</v>
      </c>
      <c r="T12">
        <v>0.2613045834</v>
      </c>
      <c r="U12" s="4">
        <v>1.801716E-07</v>
      </c>
      <c r="V12">
        <v>0.1530612245</v>
      </c>
      <c r="W12">
        <v>0.0257176075</v>
      </c>
      <c r="X12">
        <v>1.0336</v>
      </c>
      <c r="Y12">
        <v>0.6454</v>
      </c>
      <c r="Z12">
        <v>1.4218</v>
      </c>
      <c r="AA12">
        <v>2.8111373724</v>
      </c>
      <c r="AB12">
        <v>1.9067678189</v>
      </c>
      <c r="AC12">
        <v>4.1444444615</v>
      </c>
      <c r="AD12">
        <v>0.008446739</v>
      </c>
      <c r="AE12">
        <v>-1.1171</v>
      </c>
      <c r="AF12">
        <v>-1.9484</v>
      </c>
      <c r="AG12">
        <v>-0.2858</v>
      </c>
      <c r="AH12">
        <v>0.0003164472</v>
      </c>
      <c r="AI12">
        <v>0.7649</v>
      </c>
      <c r="AJ12">
        <v>0.3486</v>
      </c>
      <c r="AK12">
        <v>1.1811</v>
      </c>
      <c r="AL12" t="s">
        <v>244</v>
      </c>
    </row>
    <row r="13" spans="1:38" ht="12.75">
      <c r="A13" t="s">
        <v>5</v>
      </c>
      <c r="B13">
        <v>460</v>
      </c>
      <c r="C13">
        <v>7236</v>
      </c>
      <c r="D13">
        <v>0.0648562677</v>
      </c>
      <c r="E13">
        <v>0.0586058755</v>
      </c>
      <c r="F13">
        <v>0.0717732722</v>
      </c>
      <c r="G13" s="4">
        <v>1.605631E-35</v>
      </c>
      <c r="H13">
        <v>0.0635710337</v>
      </c>
      <c r="I13">
        <v>0.0028682551</v>
      </c>
      <c r="J13">
        <v>0.6431</v>
      </c>
      <c r="K13">
        <v>0.5418</v>
      </c>
      <c r="L13">
        <v>0.7445</v>
      </c>
      <c r="M13">
        <v>1.9024611394</v>
      </c>
      <c r="N13">
        <v>1.7191152803</v>
      </c>
      <c r="O13">
        <v>2.1053610706</v>
      </c>
      <c r="P13">
        <v>879</v>
      </c>
      <c r="Q13">
        <v>7503</v>
      </c>
      <c r="R13">
        <v>0.1238134089</v>
      </c>
      <c r="S13">
        <v>0.1145501145</v>
      </c>
      <c r="T13">
        <v>0.1338257957</v>
      </c>
      <c r="U13" s="4">
        <v>7.009719E-65</v>
      </c>
      <c r="V13">
        <v>0.1171531387</v>
      </c>
      <c r="W13">
        <v>0.0037128053</v>
      </c>
      <c r="X13">
        <v>0.6749</v>
      </c>
      <c r="Y13">
        <v>0.5971</v>
      </c>
      <c r="Z13">
        <v>0.7526</v>
      </c>
      <c r="AA13">
        <v>1.9637535247</v>
      </c>
      <c r="AB13">
        <v>1.8168322243</v>
      </c>
      <c r="AC13">
        <v>2.1225558719</v>
      </c>
      <c r="AD13" s="4">
        <v>3.187656E-23</v>
      </c>
      <c r="AE13">
        <v>-0.6113</v>
      </c>
      <c r="AF13">
        <v>-0.732</v>
      </c>
      <c r="AG13">
        <v>-0.4906</v>
      </c>
      <c r="AH13" s="4">
        <v>8.781556E-91</v>
      </c>
      <c r="AI13">
        <v>0.659</v>
      </c>
      <c r="AJ13">
        <v>0.5951</v>
      </c>
      <c r="AK13">
        <v>0.7229</v>
      </c>
      <c r="AL13" t="s">
        <v>245</v>
      </c>
    </row>
    <row r="14" spans="1:38" ht="12.75">
      <c r="A14" t="s">
        <v>7</v>
      </c>
      <c r="B14">
        <v>173</v>
      </c>
      <c r="C14">
        <v>5118</v>
      </c>
      <c r="D14">
        <v>0.0359879929</v>
      </c>
      <c r="E14">
        <v>0.0307572829</v>
      </c>
      <c r="F14">
        <v>0.0421082589</v>
      </c>
      <c r="G14">
        <v>0.4991197658</v>
      </c>
      <c r="H14">
        <v>0.0338022665</v>
      </c>
      <c r="I14">
        <v>0.0025261305</v>
      </c>
      <c r="J14">
        <v>0.0542</v>
      </c>
      <c r="K14">
        <v>-0.1029</v>
      </c>
      <c r="L14">
        <v>0.2112</v>
      </c>
      <c r="M14">
        <v>1.0556536841</v>
      </c>
      <c r="N14">
        <v>0.902218668</v>
      </c>
      <c r="O14">
        <v>1.2351824898</v>
      </c>
      <c r="P14">
        <v>647</v>
      </c>
      <c r="Q14">
        <v>6041</v>
      </c>
      <c r="R14">
        <v>0.1117067763</v>
      </c>
      <c r="S14">
        <v>0.1017677445</v>
      </c>
      <c r="T14">
        <v>0.1226164925</v>
      </c>
      <c r="U14" s="4">
        <v>2.467014E-33</v>
      </c>
      <c r="V14">
        <v>0.1071014733</v>
      </c>
      <c r="W14">
        <v>0.003978729</v>
      </c>
      <c r="X14">
        <v>0.572</v>
      </c>
      <c r="Y14">
        <v>0.4788</v>
      </c>
      <c r="Z14">
        <v>0.6651</v>
      </c>
      <c r="AA14">
        <v>1.7717352086</v>
      </c>
      <c r="AB14">
        <v>1.6140963151</v>
      </c>
      <c r="AC14">
        <v>1.9447697267</v>
      </c>
      <c r="AD14" s="4">
        <v>9.740296E-34</v>
      </c>
      <c r="AE14">
        <v>-1.0974</v>
      </c>
      <c r="AF14">
        <v>-1.2751</v>
      </c>
      <c r="AG14">
        <v>-0.9198</v>
      </c>
      <c r="AH14" s="4">
        <v>1.976859E-11</v>
      </c>
      <c r="AI14">
        <v>0.3131</v>
      </c>
      <c r="AJ14">
        <v>0.2216</v>
      </c>
      <c r="AK14">
        <v>0.4045</v>
      </c>
      <c r="AL14" t="s">
        <v>246</v>
      </c>
    </row>
    <row r="15" spans="1:38" ht="12.75">
      <c r="A15" t="s">
        <v>14</v>
      </c>
      <c r="B15">
        <v>4911</v>
      </c>
      <c r="C15">
        <v>125317</v>
      </c>
      <c r="D15">
        <v>0.0376491961</v>
      </c>
      <c r="E15">
        <v>0.0358116827</v>
      </c>
      <c r="F15">
        <v>0.0395809932</v>
      </c>
      <c r="G15">
        <v>0.0001006393</v>
      </c>
      <c r="H15">
        <v>0.0391886177</v>
      </c>
      <c r="I15">
        <v>0.0005481432</v>
      </c>
      <c r="J15">
        <v>0.0993</v>
      </c>
      <c r="K15">
        <v>0.0492</v>
      </c>
      <c r="L15">
        <v>0.1493</v>
      </c>
      <c r="M15">
        <v>1.1043825852</v>
      </c>
      <c r="N15">
        <v>1.050481891</v>
      </c>
      <c r="O15">
        <v>1.1610489481</v>
      </c>
      <c r="P15">
        <v>10102</v>
      </c>
      <c r="Q15">
        <v>123727</v>
      </c>
      <c r="R15">
        <v>0.0817832371</v>
      </c>
      <c r="S15">
        <v>0.0782445441</v>
      </c>
      <c r="T15">
        <v>0.0854819713</v>
      </c>
      <c r="U15" s="4">
        <v>9.601425E-31</v>
      </c>
      <c r="V15">
        <v>0.0816474981</v>
      </c>
      <c r="W15">
        <v>0.0007784736</v>
      </c>
      <c r="X15">
        <v>0.2602</v>
      </c>
      <c r="Y15">
        <v>0.2159</v>
      </c>
      <c r="Z15">
        <v>0.3044</v>
      </c>
      <c r="AA15">
        <v>1.2971302672</v>
      </c>
      <c r="AB15">
        <v>1.2410045133</v>
      </c>
      <c r="AC15">
        <v>1.3557943682</v>
      </c>
      <c r="AD15" s="4">
        <v>1.31639E-170</v>
      </c>
      <c r="AE15">
        <v>-0.7402</v>
      </c>
      <c r="AF15">
        <v>-0.7923</v>
      </c>
      <c r="AG15">
        <v>-0.6881</v>
      </c>
      <c r="AH15" s="4">
        <v>4.573036E-26</v>
      </c>
      <c r="AI15">
        <v>0.1797</v>
      </c>
      <c r="AJ15">
        <v>0.1464</v>
      </c>
      <c r="AK15">
        <v>0.2131</v>
      </c>
      <c r="AL15" t="s">
        <v>247</v>
      </c>
    </row>
    <row r="16" spans="1:38" ht="12.75">
      <c r="A16" t="s">
        <v>12</v>
      </c>
      <c r="B16">
        <v>3700</v>
      </c>
      <c r="C16">
        <v>87635</v>
      </c>
      <c r="D16">
        <v>0.041816386</v>
      </c>
      <c r="E16">
        <v>0.0396635002</v>
      </c>
      <c r="F16">
        <v>0.0440861278</v>
      </c>
      <c r="G16" s="4">
        <v>3.613684E-14</v>
      </c>
      <c r="H16">
        <v>0.042220574</v>
      </c>
      <c r="I16">
        <v>0.0006792913</v>
      </c>
      <c r="J16">
        <v>0.2043</v>
      </c>
      <c r="K16">
        <v>0.1514</v>
      </c>
      <c r="L16">
        <v>0.2571</v>
      </c>
      <c r="M16">
        <v>1.2266208376</v>
      </c>
      <c r="N16">
        <v>1.1634691672</v>
      </c>
      <c r="O16">
        <v>1.2932003027</v>
      </c>
      <c r="P16">
        <v>6883</v>
      </c>
      <c r="Q16">
        <v>90062</v>
      </c>
      <c r="R16">
        <v>0.0783990258</v>
      </c>
      <c r="S16">
        <v>0.0748400374</v>
      </c>
      <c r="T16">
        <v>0.0821272606</v>
      </c>
      <c r="U16" s="4">
        <v>3.84298E-20</v>
      </c>
      <c r="V16">
        <v>0.0764251294</v>
      </c>
      <c r="W16">
        <v>0.0008852855</v>
      </c>
      <c r="X16">
        <v>0.2179</v>
      </c>
      <c r="Y16">
        <v>0.1714</v>
      </c>
      <c r="Z16">
        <v>0.2644</v>
      </c>
      <c r="AA16">
        <v>1.2434546853</v>
      </c>
      <c r="AB16">
        <v>1.1870070336</v>
      </c>
      <c r="AC16">
        <v>1.3025866828</v>
      </c>
      <c r="AD16" s="4">
        <v>1.054958E-93</v>
      </c>
      <c r="AE16">
        <v>-0.593</v>
      </c>
      <c r="AF16">
        <v>-0.6496</v>
      </c>
      <c r="AG16">
        <v>-0.5364</v>
      </c>
      <c r="AH16" s="4">
        <v>7.504042E-32</v>
      </c>
      <c r="AI16">
        <v>0.2111</v>
      </c>
      <c r="AJ16">
        <v>0.1759</v>
      </c>
      <c r="AK16">
        <v>0.2463</v>
      </c>
      <c r="AL16" t="s">
        <v>248</v>
      </c>
    </row>
    <row r="17" spans="1:38" ht="12.75">
      <c r="A17" t="s">
        <v>13</v>
      </c>
      <c r="B17">
        <v>642</v>
      </c>
      <c r="C17">
        <v>12515</v>
      </c>
      <c r="D17">
        <v>0.0532443934</v>
      </c>
      <c r="E17">
        <v>0.0487101033</v>
      </c>
      <c r="F17">
        <v>0.058200768</v>
      </c>
      <c r="G17" s="4">
        <v>9.39566E-23</v>
      </c>
      <c r="H17">
        <v>0.0512984419</v>
      </c>
      <c r="I17">
        <v>0.0019719753</v>
      </c>
      <c r="J17">
        <v>0.4459</v>
      </c>
      <c r="K17">
        <v>0.3569</v>
      </c>
      <c r="L17">
        <v>0.5349</v>
      </c>
      <c r="M17">
        <v>1.5618442585</v>
      </c>
      <c r="N17">
        <v>1.4288376751</v>
      </c>
      <c r="O17">
        <v>1.7072320602</v>
      </c>
      <c r="P17">
        <v>1556</v>
      </c>
      <c r="Q17">
        <v>13740</v>
      </c>
      <c r="R17">
        <v>0.119702164</v>
      </c>
      <c r="S17">
        <v>0.1121216232</v>
      </c>
      <c r="T17">
        <v>0.1277952251</v>
      </c>
      <c r="U17" s="4">
        <v>3.290799E-82</v>
      </c>
      <c r="V17">
        <v>0.1132459971</v>
      </c>
      <c r="W17">
        <v>0.0027034581</v>
      </c>
      <c r="X17">
        <v>0.6411</v>
      </c>
      <c r="Y17">
        <v>0.5757</v>
      </c>
      <c r="Z17">
        <v>0.7065</v>
      </c>
      <c r="AA17">
        <v>1.8985467625</v>
      </c>
      <c r="AB17">
        <v>1.7783149243</v>
      </c>
      <c r="AC17">
        <v>2.0269074729</v>
      </c>
      <c r="AD17" s="4">
        <v>5.046761E-50</v>
      </c>
      <c r="AE17">
        <v>-0.7746</v>
      </c>
      <c r="AF17">
        <v>-0.8767</v>
      </c>
      <c r="AG17">
        <v>-0.6725</v>
      </c>
      <c r="AH17" s="4">
        <v>2.162118E-82</v>
      </c>
      <c r="AI17">
        <v>0.5435</v>
      </c>
      <c r="AJ17">
        <v>0.4881</v>
      </c>
      <c r="AK17">
        <v>0.5989</v>
      </c>
      <c r="AL17" t="s">
        <v>249</v>
      </c>
    </row>
    <row r="18" spans="1:38" ht="12.75">
      <c r="A18" t="s">
        <v>15</v>
      </c>
      <c r="B18">
        <v>20354</v>
      </c>
      <c r="C18">
        <v>597054</v>
      </c>
      <c r="D18">
        <v>0.0340907188</v>
      </c>
      <c r="E18" t="s">
        <v>107</v>
      </c>
      <c r="F18" t="s">
        <v>107</v>
      </c>
      <c r="G18" t="s">
        <v>107</v>
      </c>
      <c r="H18">
        <v>0.0340907188</v>
      </c>
      <c r="I18">
        <v>0.000234844</v>
      </c>
      <c r="J18" t="s">
        <v>107</v>
      </c>
      <c r="K18" t="s">
        <v>107</v>
      </c>
      <c r="L18" t="s">
        <v>107</v>
      </c>
      <c r="M18" t="s">
        <v>107</v>
      </c>
      <c r="N18" t="s">
        <v>107</v>
      </c>
      <c r="O18" t="s">
        <v>107</v>
      </c>
      <c r="P18">
        <v>37895</v>
      </c>
      <c r="Q18">
        <v>601037</v>
      </c>
      <c r="R18">
        <v>0.063049363</v>
      </c>
      <c r="S18" t="s">
        <v>107</v>
      </c>
      <c r="T18" t="s">
        <v>107</v>
      </c>
      <c r="U18" t="s">
        <v>107</v>
      </c>
      <c r="V18">
        <v>0.063049363</v>
      </c>
      <c r="W18">
        <v>0.0003135076</v>
      </c>
      <c r="X18" t="s">
        <v>107</v>
      </c>
      <c r="Y18" t="s">
        <v>107</v>
      </c>
      <c r="Z18" t="s">
        <v>107</v>
      </c>
      <c r="AA18" t="s">
        <v>107</v>
      </c>
      <c r="AB18" t="s">
        <v>107</v>
      </c>
      <c r="AC18" t="s">
        <v>107</v>
      </c>
      <c r="AD18" s="4">
        <v>2.33942E-164</v>
      </c>
      <c r="AE18">
        <v>-0.5796</v>
      </c>
      <c r="AF18">
        <v>-0.6212</v>
      </c>
      <c r="AG18">
        <v>-0.5381</v>
      </c>
      <c r="AH18" t="s">
        <v>107</v>
      </c>
      <c r="AI18" t="s">
        <v>107</v>
      </c>
      <c r="AJ18" t="s">
        <v>107</v>
      </c>
      <c r="AK18" t="s">
        <v>107</v>
      </c>
      <c r="AL18" t="s">
        <v>250</v>
      </c>
    </row>
    <row r="19" spans="1:38" ht="12.75">
      <c r="A19" t="s">
        <v>72</v>
      </c>
      <c r="B19">
        <v>653</v>
      </c>
      <c r="C19">
        <v>26588</v>
      </c>
      <c r="D19">
        <v>0.0251431445</v>
      </c>
      <c r="E19">
        <v>0.0229938325</v>
      </c>
      <c r="F19">
        <v>0.0274933601</v>
      </c>
      <c r="G19" s="4">
        <v>2.431481E-11</v>
      </c>
      <c r="H19">
        <v>0.0245599519</v>
      </c>
      <c r="I19">
        <v>0.0009492295</v>
      </c>
      <c r="J19">
        <v>-0.3044</v>
      </c>
      <c r="K19">
        <v>-0.3938</v>
      </c>
      <c r="L19">
        <v>-0.2151</v>
      </c>
      <c r="M19">
        <v>0.7375363573</v>
      </c>
      <c r="N19">
        <v>0.6744895196</v>
      </c>
      <c r="O19">
        <v>0.8064763981</v>
      </c>
      <c r="P19">
        <v>1278</v>
      </c>
      <c r="Q19">
        <v>29707</v>
      </c>
      <c r="R19">
        <v>0.0442995027</v>
      </c>
      <c r="S19">
        <v>0.0413338383</v>
      </c>
      <c r="T19">
        <v>0.0474779508</v>
      </c>
      <c r="U19" s="4">
        <v>1.804682E-23</v>
      </c>
      <c r="V19">
        <v>0.0430201636</v>
      </c>
      <c r="W19">
        <v>0.0011772211</v>
      </c>
      <c r="X19">
        <v>-0.3529</v>
      </c>
      <c r="Y19">
        <v>-0.4222</v>
      </c>
      <c r="Z19">
        <v>-0.2837</v>
      </c>
      <c r="AA19">
        <v>0.702616182</v>
      </c>
      <c r="AB19">
        <v>0.6555789988</v>
      </c>
      <c r="AC19">
        <v>0.7530282393</v>
      </c>
      <c r="AD19" s="4">
        <v>3.766094E-23</v>
      </c>
      <c r="AE19">
        <v>-0.5311</v>
      </c>
      <c r="AF19">
        <v>-0.6362</v>
      </c>
      <c r="AG19">
        <v>-0.4261</v>
      </c>
      <c r="AH19" s="4">
        <v>4.958299E-30</v>
      </c>
      <c r="AI19">
        <v>-0.3287</v>
      </c>
      <c r="AJ19">
        <v>-0.3853</v>
      </c>
      <c r="AK19">
        <v>-0.2721</v>
      </c>
      <c r="AL19" t="s">
        <v>251</v>
      </c>
    </row>
    <row r="20" spans="1:38" ht="12.75">
      <c r="A20" t="s">
        <v>71</v>
      </c>
      <c r="B20">
        <v>533</v>
      </c>
      <c r="C20">
        <v>20187</v>
      </c>
      <c r="D20">
        <v>0.0252589332</v>
      </c>
      <c r="E20">
        <v>0.0229719421</v>
      </c>
      <c r="F20">
        <v>0.0277736076</v>
      </c>
      <c r="G20" s="4">
        <v>5.930222E-10</v>
      </c>
      <c r="H20">
        <v>0.0264031307</v>
      </c>
      <c r="I20">
        <v>0.0011284476</v>
      </c>
      <c r="J20">
        <v>-0.2998</v>
      </c>
      <c r="K20">
        <v>-0.3948</v>
      </c>
      <c r="L20">
        <v>-0.2049</v>
      </c>
      <c r="M20">
        <v>0.7409328431</v>
      </c>
      <c r="N20">
        <v>0.6738473973</v>
      </c>
      <c r="O20">
        <v>0.814697037</v>
      </c>
      <c r="P20">
        <v>935</v>
      </c>
      <c r="Q20">
        <v>20119</v>
      </c>
      <c r="R20">
        <v>0.0461877273</v>
      </c>
      <c r="S20">
        <v>0.0428171914</v>
      </c>
      <c r="T20">
        <v>0.0498235891</v>
      </c>
      <c r="U20" s="4">
        <v>8.31146E-16</v>
      </c>
      <c r="V20">
        <v>0.0464734828</v>
      </c>
      <c r="W20">
        <v>0.001484109</v>
      </c>
      <c r="X20">
        <v>-0.3112</v>
      </c>
      <c r="Y20">
        <v>-0.387</v>
      </c>
      <c r="Z20">
        <v>-0.2354</v>
      </c>
      <c r="AA20">
        <v>0.7325645346</v>
      </c>
      <c r="AB20">
        <v>0.6791058521</v>
      </c>
      <c r="AC20">
        <v>0.790231443</v>
      </c>
      <c r="AD20" s="4">
        <v>1.653478E-22</v>
      </c>
      <c r="AE20">
        <v>-0.5683</v>
      </c>
      <c r="AF20">
        <v>-0.6824</v>
      </c>
      <c r="AG20">
        <v>-0.4542</v>
      </c>
      <c r="AH20" s="4">
        <v>6.190774E-23</v>
      </c>
      <c r="AI20">
        <v>-0.3055</v>
      </c>
      <c r="AJ20">
        <v>-0.3663</v>
      </c>
      <c r="AK20">
        <v>-0.2448</v>
      </c>
      <c r="AL20" t="s">
        <v>252</v>
      </c>
    </row>
    <row r="21" spans="1:38" ht="12.75">
      <c r="A21" t="s">
        <v>81</v>
      </c>
      <c r="B21">
        <v>1087</v>
      </c>
      <c r="C21">
        <v>37616</v>
      </c>
      <c r="D21">
        <v>0.0275132731</v>
      </c>
      <c r="E21">
        <v>0.0255730925</v>
      </c>
      <c r="F21">
        <v>0.0296006515</v>
      </c>
      <c r="G21" s="4">
        <v>9.1832556E-09</v>
      </c>
      <c r="H21">
        <v>0.0288972778</v>
      </c>
      <c r="I21">
        <v>0.0008637235</v>
      </c>
      <c r="J21">
        <v>-0.2144</v>
      </c>
      <c r="K21">
        <v>-0.2875</v>
      </c>
      <c r="L21">
        <v>-0.1412</v>
      </c>
      <c r="M21">
        <v>0.8070605177</v>
      </c>
      <c r="N21">
        <v>0.7501482339</v>
      </c>
      <c r="O21">
        <v>0.8682906256</v>
      </c>
      <c r="P21">
        <v>1823</v>
      </c>
      <c r="Q21">
        <v>35969</v>
      </c>
      <c r="R21">
        <v>0.0487676491</v>
      </c>
      <c r="S21">
        <v>0.0458798324</v>
      </c>
      <c r="T21">
        <v>0.0518372339</v>
      </c>
      <c r="U21" s="4">
        <v>1.62224E-16</v>
      </c>
      <c r="V21">
        <v>0.0506825322</v>
      </c>
      <c r="W21">
        <v>0.0011565668</v>
      </c>
      <c r="X21">
        <v>-0.2569</v>
      </c>
      <c r="Y21">
        <v>-0.3179</v>
      </c>
      <c r="Z21">
        <v>-0.1958</v>
      </c>
      <c r="AA21">
        <v>0.7734836136</v>
      </c>
      <c r="AB21">
        <v>0.7276811399</v>
      </c>
      <c r="AC21">
        <v>0.8221690348</v>
      </c>
      <c r="AD21" s="4">
        <v>1.134432E-34</v>
      </c>
      <c r="AE21">
        <v>-0.5371</v>
      </c>
      <c r="AF21">
        <v>-0.6229</v>
      </c>
      <c r="AG21">
        <v>-0.4514</v>
      </c>
      <c r="AH21" s="4">
        <v>3.284409E-22</v>
      </c>
      <c r="AI21">
        <v>-0.2356</v>
      </c>
      <c r="AJ21">
        <v>-0.2833</v>
      </c>
      <c r="AK21">
        <v>-0.188</v>
      </c>
      <c r="AL21" t="s">
        <v>253</v>
      </c>
    </row>
    <row r="22" spans="1:38" ht="12.75">
      <c r="A22" t="s">
        <v>73</v>
      </c>
      <c r="B22">
        <v>858</v>
      </c>
      <c r="C22">
        <v>30242</v>
      </c>
      <c r="D22">
        <v>0.0289592745</v>
      </c>
      <c r="E22">
        <v>0.0267530595</v>
      </c>
      <c r="F22">
        <v>0.0313474271</v>
      </c>
      <c r="G22">
        <v>5.46085E-05</v>
      </c>
      <c r="H22">
        <v>0.0283711395</v>
      </c>
      <c r="I22">
        <v>0.0009547361</v>
      </c>
      <c r="J22">
        <v>-0.1631</v>
      </c>
      <c r="K22">
        <v>-0.2424</v>
      </c>
      <c r="L22">
        <v>-0.0839</v>
      </c>
      <c r="M22">
        <v>0.8494767957</v>
      </c>
      <c r="N22">
        <v>0.7847607924</v>
      </c>
      <c r="O22">
        <v>0.9195296623</v>
      </c>
      <c r="P22">
        <v>1516</v>
      </c>
      <c r="Q22">
        <v>31078</v>
      </c>
      <c r="R22">
        <v>0.0499516189</v>
      </c>
      <c r="S22">
        <v>0.0467981959</v>
      </c>
      <c r="T22">
        <v>0.0533175303</v>
      </c>
      <c r="U22" s="4">
        <v>2.578929E-12</v>
      </c>
      <c r="V22">
        <v>0.0487804878</v>
      </c>
      <c r="W22">
        <v>0.0012219035</v>
      </c>
      <c r="X22">
        <v>-0.2329</v>
      </c>
      <c r="Y22">
        <v>-0.2981</v>
      </c>
      <c r="Z22">
        <v>-0.1677</v>
      </c>
      <c r="AA22">
        <v>0.7922620704</v>
      </c>
      <c r="AB22">
        <v>0.7422469264</v>
      </c>
      <c r="AC22">
        <v>0.8456474063</v>
      </c>
      <c r="AD22" s="4">
        <v>1.574936E-26</v>
      </c>
      <c r="AE22">
        <v>-0.5099</v>
      </c>
      <c r="AF22">
        <v>-0.6037</v>
      </c>
      <c r="AG22">
        <v>-0.4161</v>
      </c>
      <c r="AH22" s="4">
        <v>4.123907E-14</v>
      </c>
      <c r="AI22">
        <v>-0.198</v>
      </c>
      <c r="AJ22">
        <v>-0.2494</v>
      </c>
      <c r="AK22">
        <v>-0.1466</v>
      </c>
      <c r="AL22" t="s">
        <v>254</v>
      </c>
    </row>
    <row r="23" spans="1:38" ht="12.75">
      <c r="A23" t="s">
        <v>76</v>
      </c>
      <c r="B23">
        <v>1438</v>
      </c>
      <c r="C23">
        <v>51060</v>
      </c>
      <c r="D23">
        <v>0.0289351258</v>
      </c>
      <c r="E23">
        <v>0.0270695504</v>
      </c>
      <c r="F23">
        <v>0.0309292725</v>
      </c>
      <c r="G23" s="4">
        <v>1.4210116E-06</v>
      </c>
      <c r="H23">
        <v>0.0281629456</v>
      </c>
      <c r="I23">
        <v>0.0007321421</v>
      </c>
      <c r="J23">
        <v>-0.164</v>
      </c>
      <c r="K23">
        <v>-0.2306</v>
      </c>
      <c r="L23">
        <v>-0.0973</v>
      </c>
      <c r="M23">
        <v>0.8487684275</v>
      </c>
      <c r="N23">
        <v>0.7940445792</v>
      </c>
      <c r="O23">
        <v>0.9072637261</v>
      </c>
      <c r="P23">
        <v>2259</v>
      </c>
      <c r="Q23">
        <v>52386</v>
      </c>
      <c r="R23">
        <v>0.0440284653</v>
      </c>
      <c r="S23">
        <v>0.0415458173</v>
      </c>
      <c r="T23">
        <v>0.0466594687</v>
      </c>
      <c r="U23" s="4">
        <v>7.691824E-34</v>
      </c>
      <c r="V23">
        <v>0.0431222082</v>
      </c>
      <c r="W23">
        <v>0.0008875056</v>
      </c>
      <c r="X23">
        <v>-0.3591</v>
      </c>
      <c r="Y23">
        <v>-0.4171</v>
      </c>
      <c r="Z23">
        <v>-0.301</v>
      </c>
      <c r="AA23">
        <v>0.6983173692</v>
      </c>
      <c r="AB23">
        <v>0.65894111</v>
      </c>
      <c r="AC23">
        <v>0.7400466305</v>
      </c>
      <c r="AD23" s="4">
        <v>4.625258E-22</v>
      </c>
      <c r="AE23">
        <v>-0.3845</v>
      </c>
      <c r="AF23">
        <v>-0.4626</v>
      </c>
      <c r="AG23">
        <v>-0.3065</v>
      </c>
      <c r="AH23" s="4">
        <v>5.160245E-31</v>
      </c>
      <c r="AI23">
        <v>-0.2615</v>
      </c>
      <c r="AJ23">
        <v>-0.3058</v>
      </c>
      <c r="AK23">
        <v>-0.2173</v>
      </c>
      <c r="AL23" t="s">
        <v>255</v>
      </c>
    </row>
    <row r="24" spans="1:38" ht="12.75">
      <c r="A24" t="s">
        <v>74</v>
      </c>
      <c r="B24">
        <v>798</v>
      </c>
      <c r="C24">
        <v>23581</v>
      </c>
      <c r="D24">
        <v>0.0343647273</v>
      </c>
      <c r="E24">
        <v>0.0316573466</v>
      </c>
      <c r="F24">
        <v>0.0373036469</v>
      </c>
      <c r="G24">
        <v>0.848363801</v>
      </c>
      <c r="H24">
        <v>0.033840804</v>
      </c>
      <c r="I24">
        <v>0.0011775072</v>
      </c>
      <c r="J24">
        <v>0.008</v>
      </c>
      <c r="K24">
        <v>-0.0741</v>
      </c>
      <c r="L24">
        <v>0.0901</v>
      </c>
      <c r="M24">
        <v>1.0080376278</v>
      </c>
      <c r="N24">
        <v>0.9286206853</v>
      </c>
      <c r="O24">
        <v>1.0942464185</v>
      </c>
      <c r="P24">
        <v>1433</v>
      </c>
      <c r="Q24">
        <v>25226</v>
      </c>
      <c r="R24">
        <v>0.0589828628</v>
      </c>
      <c r="S24">
        <v>0.0551932834</v>
      </c>
      <c r="T24">
        <v>0.0630326353</v>
      </c>
      <c r="U24">
        <v>0.0490915488</v>
      </c>
      <c r="V24">
        <v>0.0568064695</v>
      </c>
      <c r="W24">
        <v>0.0014573877</v>
      </c>
      <c r="X24">
        <v>-0.0667</v>
      </c>
      <c r="Y24">
        <v>-0.1331</v>
      </c>
      <c r="Z24">
        <v>-0.0003</v>
      </c>
      <c r="AA24">
        <v>0.9355029133</v>
      </c>
      <c r="AB24">
        <v>0.8753979542</v>
      </c>
      <c r="AC24">
        <v>0.9997346882</v>
      </c>
      <c r="AD24" s="4">
        <v>1.750504E-24</v>
      </c>
      <c r="AE24">
        <v>-0.505</v>
      </c>
      <c r="AF24">
        <v>-0.6019</v>
      </c>
      <c r="AG24">
        <v>-0.408</v>
      </c>
      <c r="AH24">
        <v>0.2763531847</v>
      </c>
      <c r="AI24">
        <v>-0.0293</v>
      </c>
      <c r="AJ24">
        <v>-0.0821</v>
      </c>
      <c r="AK24">
        <v>0.0235</v>
      </c>
      <c r="AL24" t="s">
        <v>256</v>
      </c>
    </row>
    <row r="25" spans="1:38" ht="12.75">
      <c r="A25" t="s">
        <v>75</v>
      </c>
      <c r="B25">
        <v>294</v>
      </c>
      <c r="C25">
        <v>11695</v>
      </c>
      <c r="D25">
        <v>0.0262748198</v>
      </c>
      <c r="E25">
        <v>0.0231834798</v>
      </c>
      <c r="F25">
        <v>0.0297783665</v>
      </c>
      <c r="G25">
        <v>4.54959E-05</v>
      </c>
      <c r="H25">
        <v>0.0251389483</v>
      </c>
      <c r="I25">
        <v>0.0014475874</v>
      </c>
      <c r="J25">
        <v>-0.2604</v>
      </c>
      <c r="K25">
        <v>-0.3856</v>
      </c>
      <c r="L25">
        <v>-0.1352</v>
      </c>
      <c r="M25">
        <v>0.7707323506</v>
      </c>
      <c r="N25">
        <v>0.6800525361</v>
      </c>
      <c r="O25">
        <v>0.8735036262</v>
      </c>
      <c r="P25">
        <v>499</v>
      </c>
      <c r="Q25">
        <v>13008</v>
      </c>
      <c r="R25">
        <v>0.0417767759</v>
      </c>
      <c r="S25">
        <v>0.0378949241</v>
      </c>
      <c r="T25">
        <v>0.046056274</v>
      </c>
      <c r="U25" s="4">
        <v>1.321483E-16</v>
      </c>
      <c r="V25">
        <v>0.0383610086</v>
      </c>
      <c r="W25">
        <v>0.0016840143</v>
      </c>
      <c r="X25">
        <v>-0.4116</v>
      </c>
      <c r="Y25">
        <v>-0.5091</v>
      </c>
      <c r="Z25">
        <v>-0.3141</v>
      </c>
      <c r="AA25">
        <v>0.6626042507</v>
      </c>
      <c r="AB25">
        <v>0.6010357964</v>
      </c>
      <c r="AC25">
        <v>0.7304796081</v>
      </c>
      <c r="AD25" s="4">
        <v>4.0682879E-08</v>
      </c>
      <c r="AE25">
        <v>-0.4285</v>
      </c>
      <c r="AF25">
        <v>-0.5815</v>
      </c>
      <c r="AG25">
        <v>-0.2754</v>
      </c>
      <c r="AH25" s="4">
        <v>1.090533E-16</v>
      </c>
      <c r="AI25">
        <v>-0.336</v>
      </c>
      <c r="AJ25">
        <v>-0.4154</v>
      </c>
      <c r="AK25">
        <v>-0.2566</v>
      </c>
      <c r="AL25" t="s">
        <v>257</v>
      </c>
    </row>
    <row r="26" spans="1:38" ht="12.75">
      <c r="A26" t="s">
        <v>77</v>
      </c>
      <c r="B26">
        <v>1057</v>
      </c>
      <c r="C26">
        <v>33183</v>
      </c>
      <c r="D26">
        <v>0.0316804539</v>
      </c>
      <c r="E26">
        <v>0.0294327709</v>
      </c>
      <c r="F26">
        <v>0.0340997849</v>
      </c>
      <c r="G26">
        <v>0.0508335677</v>
      </c>
      <c r="H26">
        <v>0.03185366</v>
      </c>
      <c r="I26">
        <v>0.000964034</v>
      </c>
      <c r="J26">
        <v>-0.0733</v>
      </c>
      <c r="K26">
        <v>-0.1469</v>
      </c>
      <c r="L26">
        <v>0.0003</v>
      </c>
      <c r="M26">
        <v>0.9292985015</v>
      </c>
      <c r="N26">
        <v>0.8633661009</v>
      </c>
      <c r="O26">
        <v>1.0002659405</v>
      </c>
      <c r="P26">
        <v>1669</v>
      </c>
      <c r="Q26">
        <v>32959</v>
      </c>
      <c r="R26">
        <v>0.0507587911</v>
      </c>
      <c r="S26">
        <v>0.0476615963</v>
      </c>
      <c r="T26">
        <v>0.0540572511</v>
      </c>
      <c r="U26" s="4">
        <v>1.476381E-11</v>
      </c>
      <c r="V26">
        <v>0.0506386723</v>
      </c>
      <c r="W26">
        <v>0.0012077302</v>
      </c>
      <c r="X26">
        <v>-0.2168</v>
      </c>
      <c r="Y26">
        <v>-0.2798</v>
      </c>
      <c r="Z26">
        <v>-0.1539</v>
      </c>
      <c r="AA26">
        <v>0.8050642973</v>
      </c>
      <c r="AB26">
        <v>0.7559409642</v>
      </c>
      <c r="AC26">
        <v>0.8573798133</v>
      </c>
      <c r="AD26" s="4">
        <v>1.572536E-22</v>
      </c>
      <c r="AE26">
        <v>-0.4361</v>
      </c>
      <c r="AF26">
        <v>-0.5237</v>
      </c>
      <c r="AG26">
        <v>-0.3486</v>
      </c>
      <c r="AH26" s="4">
        <v>4.4657429E-09</v>
      </c>
      <c r="AI26">
        <v>-0.1451</v>
      </c>
      <c r="AJ26">
        <v>-0.1936</v>
      </c>
      <c r="AK26">
        <v>-0.0966</v>
      </c>
      <c r="AL26" t="s">
        <v>258</v>
      </c>
    </row>
    <row r="27" spans="1:38" ht="12.75">
      <c r="A27" t="s">
        <v>70</v>
      </c>
      <c r="B27">
        <v>1094</v>
      </c>
      <c r="C27">
        <v>40433</v>
      </c>
      <c r="D27">
        <v>0.027298166</v>
      </c>
      <c r="E27">
        <v>0.0253884004</v>
      </c>
      <c r="F27">
        <v>0.0293515879</v>
      </c>
      <c r="G27" s="4">
        <v>1.9149992E-09</v>
      </c>
      <c r="H27">
        <v>0.0270571068</v>
      </c>
      <c r="I27">
        <v>0.0008068938</v>
      </c>
      <c r="J27">
        <v>-0.2222</v>
      </c>
      <c r="K27">
        <v>-0.2947</v>
      </c>
      <c r="L27">
        <v>-0.1497</v>
      </c>
      <c r="M27">
        <v>0.8007506724</v>
      </c>
      <c r="N27">
        <v>0.744730569</v>
      </c>
      <c r="O27">
        <v>0.8609847186</v>
      </c>
      <c r="P27">
        <v>1793</v>
      </c>
      <c r="Q27">
        <v>40957</v>
      </c>
      <c r="R27">
        <v>0.0445355127</v>
      </c>
      <c r="S27">
        <v>0.0418748312</v>
      </c>
      <c r="T27">
        <v>0.047365251</v>
      </c>
      <c r="U27" s="4">
        <v>1.951494E-28</v>
      </c>
      <c r="V27">
        <v>0.0437776204</v>
      </c>
      <c r="W27">
        <v>0.0010109774</v>
      </c>
      <c r="X27">
        <v>-0.3476</v>
      </c>
      <c r="Y27">
        <v>-0.4092</v>
      </c>
      <c r="Z27">
        <v>-0.286</v>
      </c>
      <c r="AA27">
        <v>0.7063594387</v>
      </c>
      <c r="AB27">
        <v>0.6641594649</v>
      </c>
      <c r="AC27">
        <v>0.7512407533</v>
      </c>
      <c r="AD27" s="4">
        <v>2.688521E-25</v>
      </c>
      <c r="AE27">
        <v>-0.4542</v>
      </c>
      <c r="AF27">
        <v>-0.5399</v>
      </c>
      <c r="AG27">
        <v>-0.3685</v>
      </c>
      <c r="AH27" s="4">
        <v>9.846936E-32</v>
      </c>
      <c r="AI27">
        <v>-0.2849</v>
      </c>
      <c r="AJ27">
        <v>-0.3326</v>
      </c>
      <c r="AK27">
        <v>-0.2373</v>
      </c>
      <c r="AL27" t="s">
        <v>259</v>
      </c>
    </row>
    <row r="28" spans="1:38" ht="12.75">
      <c r="A28" t="s">
        <v>78</v>
      </c>
      <c r="B28">
        <v>303</v>
      </c>
      <c r="C28">
        <v>10424</v>
      </c>
      <c r="D28">
        <v>0.0296142405</v>
      </c>
      <c r="E28">
        <v>0.0262306455</v>
      </c>
      <c r="F28">
        <v>0.0334342988</v>
      </c>
      <c r="G28">
        <v>0.0229628486</v>
      </c>
      <c r="H28">
        <v>0.0290675365</v>
      </c>
      <c r="I28">
        <v>0.0016454376</v>
      </c>
      <c r="J28">
        <v>-0.1408</v>
      </c>
      <c r="K28">
        <v>-0.2621</v>
      </c>
      <c r="L28">
        <v>-0.0194</v>
      </c>
      <c r="M28">
        <v>0.8686892368</v>
      </c>
      <c r="N28">
        <v>0.769436564</v>
      </c>
      <c r="O28">
        <v>0.9807449055</v>
      </c>
      <c r="P28">
        <v>480</v>
      </c>
      <c r="Q28">
        <v>10542</v>
      </c>
      <c r="R28">
        <v>0.0462708766</v>
      </c>
      <c r="S28">
        <v>0.0418812006</v>
      </c>
      <c r="T28">
        <v>0.0511206458</v>
      </c>
      <c r="U28" s="4">
        <v>1.1724893E-09</v>
      </c>
      <c r="V28">
        <v>0.0455321571</v>
      </c>
      <c r="W28">
        <v>0.0020303844</v>
      </c>
      <c r="X28">
        <v>-0.3094</v>
      </c>
      <c r="Y28">
        <v>-0.4091</v>
      </c>
      <c r="Z28">
        <v>-0.2097</v>
      </c>
      <c r="AA28">
        <v>0.7338833314</v>
      </c>
      <c r="AB28">
        <v>0.6642604865</v>
      </c>
      <c r="AC28">
        <v>0.8108035252</v>
      </c>
      <c r="AD28" s="4">
        <v>1.0201643E-07</v>
      </c>
      <c r="AE28">
        <v>-0.411</v>
      </c>
      <c r="AF28">
        <v>-0.5623</v>
      </c>
      <c r="AG28">
        <v>-0.2597</v>
      </c>
      <c r="AH28" s="4">
        <v>1.9668898E-08</v>
      </c>
      <c r="AI28">
        <v>-0.2251</v>
      </c>
      <c r="AJ28">
        <v>-0.3037</v>
      </c>
      <c r="AK28">
        <v>-0.1465</v>
      </c>
      <c r="AL28" t="s">
        <v>260</v>
      </c>
    </row>
    <row r="29" spans="1:38" ht="12.75">
      <c r="A29" t="s">
        <v>80</v>
      </c>
      <c r="B29">
        <v>1253</v>
      </c>
      <c r="C29">
        <v>38666</v>
      </c>
      <c r="D29">
        <v>0.0305446872</v>
      </c>
      <c r="E29">
        <v>0.0284871607</v>
      </c>
      <c r="F29">
        <v>0.0327508216</v>
      </c>
      <c r="G29">
        <v>0.0020226089</v>
      </c>
      <c r="H29">
        <v>0.0324057311</v>
      </c>
      <c r="I29">
        <v>0.0009005191</v>
      </c>
      <c r="J29">
        <v>-0.1098</v>
      </c>
      <c r="K29">
        <v>-0.1796</v>
      </c>
      <c r="L29">
        <v>-0.0401</v>
      </c>
      <c r="M29">
        <v>0.8959824942</v>
      </c>
      <c r="N29">
        <v>0.8356280461</v>
      </c>
      <c r="O29">
        <v>0.9606961299</v>
      </c>
      <c r="P29">
        <v>2227</v>
      </c>
      <c r="Q29">
        <v>35734</v>
      </c>
      <c r="R29">
        <v>0.0599249062</v>
      </c>
      <c r="S29">
        <v>0.0565785884</v>
      </c>
      <c r="T29">
        <v>0.0634691406</v>
      </c>
      <c r="U29">
        <v>0.082985365</v>
      </c>
      <c r="V29">
        <v>0.0623215985</v>
      </c>
      <c r="W29">
        <v>0.0012788083</v>
      </c>
      <c r="X29">
        <v>-0.0508</v>
      </c>
      <c r="Y29">
        <v>-0.1083</v>
      </c>
      <c r="Z29">
        <v>0.0066</v>
      </c>
      <c r="AA29">
        <v>0.950444276</v>
      </c>
      <c r="AB29">
        <v>0.8973697064</v>
      </c>
      <c r="AC29">
        <v>1.0066579196</v>
      </c>
      <c r="AD29" s="4">
        <v>6.586645E-55</v>
      </c>
      <c r="AE29">
        <v>-0.6386</v>
      </c>
      <c r="AF29">
        <v>-0.7188</v>
      </c>
      <c r="AG29">
        <v>-0.5584</v>
      </c>
      <c r="AH29">
        <v>0.0004964527</v>
      </c>
      <c r="AI29">
        <v>-0.0803</v>
      </c>
      <c r="AJ29">
        <v>-0.1255</v>
      </c>
      <c r="AK29">
        <v>-0.0351</v>
      </c>
      <c r="AL29" t="s">
        <v>261</v>
      </c>
    </row>
    <row r="30" spans="1:38" ht="12.75">
      <c r="A30" t="s">
        <v>79</v>
      </c>
      <c r="B30">
        <v>708</v>
      </c>
      <c r="C30">
        <v>21995</v>
      </c>
      <c r="D30">
        <v>0.0313311938</v>
      </c>
      <c r="E30">
        <v>0.0287912023</v>
      </c>
      <c r="F30">
        <v>0.0340952661</v>
      </c>
      <c r="G30">
        <v>0.0503625349</v>
      </c>
      <c r="H30">
        <v>0.0321891339</v>
      </c>
      <c r="I30">
        <v>0.0011901122</v>
      </c>
      <c r="J30">
        <v>-0.0844</v>
      </c>
      <c r="K30">
        <v>-0.169</v>
      </c>
      <c r="L30">
        <v>0.0001</v>
      </c>
      <c r="M30">
        <v>0.9190534814</v>
      </c>
      <c r="N30">
        <v>0.8445466481</v>
      </c>
      <c r="O30">
        <v>1.0001333894</v>
      </c>
      <c r="P30">
        <v>1191</v>
      </c>
      <c r="Q30">
        <v>20061</v>
      </c>
      <c r="R30">
        <v>0.0577215015</v>
      </c>
      <c r="S30">
        <v>0.0537964593</v>
      </c>
      <c r="T30">
        <v>0.0619329186</v>
      </c>
      <c r="U30">
        <v>0.0140021679</v>
      </c>
      <c r="V30">
        <v>0.0593689248</v>
      </c>
      <c r="W30">
        <v>0.0016684491</v>
      </c>
      <c r="X30">
        <v>-0.0883</v>
      </c>
      <c r="Y30">
        <v>-0.1587</v>
      </c>
      <c r="Z30">
        <v>-0.0179</v>
      </c>
      <c r="AA30">
        <v>0.9154969806</v>
      </c>
      <c r="AB30">
        <v>0.8532435015</v>
      </c>
      <c r="AC30">
        <v>0.9822925343</v>
      </c>
      <c r="AD30" s="4">
        <v>1.746304E-28</v>
      </c>
      <c r="AE30">
        <v>-0.5758</v>
      </c>
      <c r="AF30">
        <v>-0.6777</v>
      </c>
      <c r="AG30">
        <v>-0.4738</v>
      </c>
      <c r="AH30">
        <v>0.0021110568</v>
      </c>
      <c r="AI30">
        <v>-0.0863</v>
      </c>
      <c r="AJ30">
        <v>-0.1414</v>
      </c>
      <c r="AK30">
        <v>-0.0313</v>
      </c>
      <c r="AL30" t="s">
        <v>262</v>
      </c>
    </row>
    <row r="31" spans="1:38" ht="12.75">
      <c r="A31" t="s">
        <v>143</v>
      </c>
      <c r="B31">
        <v>4136</v>
      </c>
      <c r="C31">
        <v>158670</v>
      </c>
      <c r="D31">
        <v>0.0269438853</v>
      </c>
      <c r="E31">
        <v>0.0255860183</v>
      </c>
      <c r="F31">
        <v>0.0283738153</v>
      </c>
      <c r="G31" s="4">
        <v>4.776493E-19</v>
      </c>
      <c r="H31">
        <v>0.0260666793</v>
      </c>
      <c r="I31">
        <v>0.0004000001</v>
      </c>
      <c r="J31">
        <v>-0.2353</v>
      </c>
      <c r="K31">
        <v>-0.287</v>
      </c>
      <c r="L31">
        <v>-0.1836</v>
      </c>
      <c r="M31">
        <v>0.7903583822</v>
      </c>
      <c r="N31">
        <v>0.7505273936</v>
      </c>
      <c r="O31">
        <v>0.8323032279</v>
      </c>
      <c r="P31">
        <v>7224</v>
      </c>
      <c r="Q31">
        <v>168169</v>
      </c>
      <c r="R31">
        <v>0.0441335847</v>
      </c>
      <c r="S31">
        <v>0.0421368078</v>
      </c>
      <c r="T31">
        <v>0.0462249847</v>
      </c>
      <c r="U31" s="4">
        <v>1.623465E-51</v>
      </c>
      <c r="V31">
        <v>0.0429567875</v>
      </c>
      <c r="W31">
        <v>0.0004944344</v>
      </c>
      <c r="X31">
        <v>-0.3567</v>
      </c>
      <c r="Y31">
        <v>-0.403</v>
      </c>
      <c r="Z31">
        <v>-0.3104</v>
      </c>
      <c r="AA31">
        <v>0.6999846241</v>
      </c>
      <c r="AB31">
        <v>0.6683145684</v>
      </c>
      <c r="AC31">
        <v>0.7331554587</v>
      </c>
      <c r="AD31" s="4">
        <v>1.815024E-58</v>
      </c>
      <c r="AE31">
        <v>-0.4579</v>
      </c>
      <c r="AF31">
        <v>-0.5136</v>
      </c>
      <c r="AG31">
        <v>-0.4022</v>
      </c>
      <c r="AH31" s="4">
        <v>1.930852E-62</v>
      </c>
      <c r="AI31">
        <v>-0.296</v>
      </c>
      <c r="AJ31">
        <v>-0.3308</v>
      </c>
      <c r="AK31">
        <v>-0.2612</v>
      </c>
      <c r="AL31" t="s">
        <v>263</v>
      </c>
    </row>
    <row r="32" spans="1:38" ht="12.75">
      <c r="A32" t="s">
        <v>144</v>
      </c>
      <c r="B32">
        <v>2985</v>
      </c>
      <c r="C32">
        <v>102322</v>
      </c>
      <c r="D32">
        <v>0.0288427751</v>
      </c>
      <c r="E32">
        <v>0.0272899106</v>
      </c>
      <c r="F32">
        <v>0.0304840016</v>
      </c>
      <c r="G32" s="4">
        <v>3.2154651E-09</v>
      </c>
      <c r="H32">
        <v>0.029172612</v>
      </c>
      <c r="I32">
        <v>0.0005261071</v>
      </c>
      <c r="J32">
        <v>-0.1672</v>
      </c>
      <c r="K32">
        <v>-0.2225</v>
      </c>
      <c r="L32">
        <v>-0.1118</v>
      </c>
      <c r="M32">
        <v>0.8460594611</v>
      </c>
      <c r="N32">
        <v>0.8005085133</v>
      </c>
      <c r="O32">
        <v>0.8942023724</v>
      </c>
      <c r="P32">
        <v>5063</v>
      </c>
      <c r="Q32">
        <v>102364</v>
      </c>
      <c r="R32">
        <v>0.0496890699</v>
      </c>
      <c r="S32">
        <v>0.0473309148</v>
      </c>
      <c r="T32">
        <v>0.0521647147</v>
      </c>
      <c r="U32" s="4">
        <v>8.04659E-22</v>
      </c>
      <c r="V32">
        <v>0.0494607479</v>
      </c>
      <c r="W32">
        <v>0.0006777066</v>
      </c>
      <c r="X32">
        <v>-0.2381</v>
      </c>
      <c r="Y32">
        <v>-0.2868</v>
      </c>
      <c r="Z32">
        <v>-0.1895</v>
      </c>
      <c r="AA32">
        <v>0.7880978887</v>
      </c>
      <c r="AB32">
        <v>0.7506961608</v>
      </c>
      <c r="AC32">
        <v>0.8273630727</v>
      </c>
      <c r="AD32" s="4">
        <v>1.145174E-60</v>
      </c>
      <c r="AE32">
        <v>-0.5084</v>
      </c>
      <c r="AF32">
        <v>-0.569</v>
      </c>
      <c r="AG32">
        <v>-0.4477</v>
      </c>
      <c r="AH32" s="4">
        <v>4.771099E-27</v>
      </c>
      <c r="AI32">
        <v>-0.2026</v>
      </c>
      <c r="AJ32">
        <v>-0.2395</v>
      </c>
      <c r="AK32">
        <v>-0.1658</v>
      </c>
      <c r="AL32" t="s">
        <v>264</v>
      </c>
    </row>
    <row r="33" spans="1:38" ht="12.75">
      <c r="A33" t="s">
        <v>145</v>
      </c>
      <c r="B33">
        <v>2955</v>
      </c>
      <c r="C33">
        <v>84678</v>
      </c>
      <c r="D33">
        <v>0.0336570755</v>
      </c>
      <c r="E33">
        <v>0.0318567864</v>
      </c>
      <c r="F33">
        <v>0.0355591025</v>
      </c>
      <c r="G33">
        <v>0.6480816708</v>
      </c>
      <c r="H33">
        <v>0.0348969036</v>
      </c>
      <c r="I33">
        <v>0.0006306596</v>
      </c>
      <c r="J33">
        <v>-0.0128</v>
      </c>
      <c r="K33">
        <v>-0.0678</v>
      </c>
      <c r="L33">
        <v>0.0422</v>
      </c>
      <c r="M33">
        <v>0.9872797275</v>
      </c>
      <c r="N33">
        <v>0.9344709514</v>
      </c>
      <c r="O33">
        <v>1.0430728305</v>
      </c>
      <c r="P33">
        <v>4816</v>
      </c>
      <c r="Q33">
        <v>77213</v>
      </c>
      <c r="R33">
        <v>0.0602799617</v>
      </c>
      <c r="S33">
        <v>0.0574061456</v>
      </c>
      <c r="T33">
        <v>0.0632976443</v>
      </c>
      <c r="U33">
        <v>0.0715025015</v>
      </c>
      <c r="V33">
        <v>0.0623729165</v>
      </c>
      <c r="W33">
        <v>0.0008702978</v>
      </c>
      <c r="X33">
        <v>-0.0449</v>
      </c>
      <c r="Y33">
        <v>-0.0938</v>
      </c>
      <c r="Z33">
        <v>0.0039</v>
      </c>
      <c r="AA33">
        <v>0.9560756659</v>
      </c>
      <c r="AB33">
        <v>0.9104952517</v>
      </c>
      <c r="AC33">
        <v>1.0039378869</v>
      </c>
      <c r="AD33" s="4">
        <v>5.399687E-70</v>
      </c>
      <c r="AE33">
        <v>-0.5472</v>
      </c>
      <c r="AF33">
        <v>-0.6079</v>
      </c>
      <c r="AG33">
        <v>-0.4866</v>
      </c>
      <c r="AH33">
        <v>0.1244506042</v>
      </c>
      <c r="AI33">
        <v>-0.0289</v>
      </c>
      <c r="AJ33">
        <v>-0.0657</v>
      </c>
      <c r="AK33">
        <v>0.008</v>
      </c>
      <c r="AL33" t="s">
        <v>265</v>
      </c>
    </row>
    <row r="34" spans="1:38" ht="12.75">
      <c r="A34" t="s">
        <v>32</v>
      </c>
      <c r="B34">
        <v>182</v>
      </c>
      <c r="C34">
        <v>4658</v>
      </c>
      <c r="D34">
        <v>0.0417971124</v>
      </c>
      <c r="E34">
        <v>0.03498851</v>
      </c>
      <c r="F34">
        <v>0.0499306373</v>
      </c>
      <c r="G34">
        <v>0.0246719554</v>
      </c>
      <c r="H34">
        <v>0.0390725633</v>
      </c>
      <c r="I34">
        <v>0.0028391053</v>
      </c>
      <c r="J34">
        <v>0.2038</v>
      </c>
      <c r="K34">
        <v>0.026</v>
      </c>
      <c r="L34">
        <v>0.3816</v>
      </c>
      <c r="M34">
        <v>1.2260554747</v>
      </c>
      <c r="N34">
        <v>1.0263353566</v>
      </c>
      <c r="O34">
        <v>1.464640205</v>
      </c>
      <c r="P34">
        <v>271</v>
      </c>
      <c r="Q34">
        <v>5334</v>
      </c>
      <c r="R34">
        <v>0.0576425927</v>
      </c>
      <c r="S34">
        <v>0.0492956746</v>
      </c>
      <c r="T34">
        <v>0.0674028406</v>
      </c>
      <c r="U34">
        <v>0.2612822166</v>
      </c>
      <c r="V34">
        <v>0.0508061492</v>
      </c>
      <c r="W34">
        <v>0.0030068315</v>
      </c>
      <c r="X34">
        <v>-0.0897</v>
      </c>
      <c r="Y34">
        <v>-0.2461</v>
      </c>
      <c r="Z34">
        <v>0.0668</v>
      </c>
      <c r="AA34">
        <v>0.9142454415</v>
      </c>
      <c r="AB34">
        <v>0.7818584083</v>
      </c>
      <c r="AC34">
        <v>1.0690487159</v>
      </c>
      <c r="AD34">
        <v>0.0218764298</v>
      </c>
      <c r="AE34">
        <v>-0.2542</v>
      </c>
      <c r="AF34">
        <v>-0.4716</v>
      </c>
      <c r="AG34">
        <v>-0.0369</v>
      </c>
      <c r="AH34">
        <v>0.3457729034</v>
      </c>
      <c r="AI34">
        <v>0.0571</v>
      </c>
      <c r="AJ34">
        <v>-0.0616</v>
      </c>
      <c r="AK34">
        <v>0.1757</v>
      </c>
      <c r="AL34" t="s">
        <v>266</v>
      </c>
    </row>
    <row r="35" spans="1:38" ht="12.75">
      <c r="A35" t="s">
        <v>31</v>
      </c>
      <c r="B35">
        <v>317</v>
      </c>
      <c r="C35">
        <v>9343</v>
      </c>
      <c r="D35">
        <v>0.032357072</v>
      </c>
      <c r="E35">
        <v>0.0279038323</v>
      </c>
      <c r="F35">
        <v>0.037521015</v>
      </c>
      <c r="G35">
        <v>0.4896497416</v>
      </c>
      <c r="H35">
        <v>0.0339291448</v>
      </c>
      <c r="I35">
        <v>0.0018730431</v>
      </c>
      <c r="J35">
        <v>-0.0522</v>
      </c>
      <c r="K35">
        <v>-0.2003</v>
      </c>
      <c r="L35">
        <v>0.0959</v>
      </c>
      <c r="M35">
        <v>0.9491460791</v>
      </c>
      <c r="N35">
        <v>0.8185169844</v>
      </c>
      <c r="O35">
        <v>1.1006225854</v>
      </c>
      <c r="P35">
        <v>607</v>
      </c>
      <c r="Q35">
        <v>9646</v>
      </c>
      <c r="R35">
        <v>0.0631583301</v>
      </c>
      <c r="S35">
        <v>0.0556685882</v>
      </c>
      <c r="T35">
        <v>0.0716557538</v>
      </c>
      <c r="U35">
        <v>0.9786096726</v>
      </c>
      <c r="V35">
        <v>0.0629276384</v>
      </c>
      <c r="W35">
        <v>0.0024724849</v>
      </c>
      <c r="X35">
        <v>0.0017</v>
      </c>
      <c r="Y35">
        <v>-0.1245</v>
      </c>
      <c r="Z35">
        <v>0.128</v>
      </c>
      <c r="AA35">
        <v>1.0017282814</v>
      </c>
      <c r="AB35">
        <v>0.8829365688</v>
      </c>
      <c r="AC35">
        <v>1.136502423</v>
      </c>
      <c r="AD35" s="4">
        <v>4.535099E-12</v>
      </c>
      <c r="AE35">
        <v>-0.6016</v>
      </c>
      <c r="AF35">
        <v>-0.772</v>
      </c>
      <c r="AG35">
        <v>-0.4312</v>
      </c>
      <c r="AH35">
        <v>0.6119596938</v>
      </c>
      <c r="AI35">
        <v>-0.0252</v>
      </c>
      <c r="AJ35">
        <v>-0.1227</v>
      </c>
      <c r="AK35">
        <v>0.0723</v>
      </c>
      <c r="AL35" t="s">
        <v>267</v>
      </c>
    </row>
    <row r="36" spans="1:38" ht="12.75">
      <c r="A36" t="s">
        <v>34</v>
      </c>
      <c r="B36">
        <v>93</v>
      </c>
      <c r="C36">
        <v>3543</v>
      </c>
      <c r="D36">
        <v>0.0264811973</v>
      </c>
      <c r="E36">
        <v>0.0210919841</v>
      </c>
      <c r="F36">
        <v>0.0332474085</v>
      </c>
      <c r="G36">
        <v>0.0295760962</v>
      </c>
      <c r="H36">
        <v>0.0262489416</v>
      </c>
      <c r="I36">
        <v>0.0026859275</v>
      </c>
      <c r="J36">
        <v>-0.2526</v>
      </c>
      <c r="K36">
        <v>-0.4801</v>
      </c>
      <c r="L36">
        <v>-0.025</v>
      </c>
      <c r="M36">
        <v>0.7767861245</v>
      </c>
      <c r="N36">
        <v>0.618701654</v>
      </c>
      <c r="O36">
        <v>0.9752627608</v>
      </c>
      <c r="P36">
        <v>268</v>
      </c>
      <c r="Q36">
        <v>3889</v>
      </c>
      <c r="R36">
        <v>0.0713831251</v>
      </c>
      <c r="S36">
        <v>0.0608035409</v>
      </c>
      <c r="T36">
        <v>0.0838035165</v>
      </c>
      <c r="U36">
        <v>0.1293144937</v>
      </c>
      <c r="V36">
        <v>0.0689123168</v>
      </c>
      <c r="W36">
        <v>0.0040618581</v>
      </c>
      <c r="X36">
        <v>0.1241</v>
      </c>
      <c r="Y36">
        <v>-0.0363</v>
      </c>
      <c r="Z36">
        <v>0.2846</v>
      </c>
      <c r="AA36">
        <v>1.1321783707</v>
      </c>
      <c r="AB36">
        <v>0.9643799403</v>
      </c>
      <c r="AC36">
        <v>1.3291730877</v>
      </c>
      <c r="AD36" s="4">
        <v>4.680291E-12</v>
      </c>
      <c r="AE36">
        <v>-0.9244</v>
      </c>
      <c r="AF36">
        <v>-1.1864</v>
      </c>
      <c r="AG36">
        <v>-0.6624</v>
      </c>
      <c r="AH36">
        <v>0.3663818786</v>
      </c>
      <c r="AI36">
        <v>-0.0642</v>
      </c>
      <c r="AJ36">
        <v>-0.2036</v>
      </c>
      <c r="AK36">
        <v>0.0751</v>
      </c>
      <c r="AL36" t="s">
        <v>268</v>
      </c>
    </row>
    <row r="37" spans="1:38" ht="12.75">
      <c r="A37" t="s">
        <v>33</v>
      </c>
      <c r="B37">
        <v>188</v>
      </c>
      <c r="C37">
        <v>3885</v>
      </c>
      <c r="D37">
        <v>0.0474035054</v>
      </c>
      <c r="E37">
        <v>0.039768481</v>
      </c>
      <c r="F37">
        <v>0.056504354</v>
      </c>
      <c r="G37">
        <v>0.0002339844</v>
      </c>
      <c r="H37">
        <v>0.0483912484</v>
      </c>
      <c r="I37">
        <v>0.0034428422</v>
      </c>
      <c r="J37">
        <v>0.3297</v>
      </c>
      <c r="K37">
        <v>0.154</v>
      </c>
      <c r="L37">
        <v>0.5053</v>
      </c>
      <c r="M37">
        <v>1.3905105897</v>
      </c>
      <c r="N37">
        <v>1.1665486215</v>
      </c>
      <c r="O37">
        <v>1.6574703055</v>
      </c>
      <c r="P37">
        <v>427</v>
      </c>
      <c r="Q37">
        <v>3968</v>
      </c>
      <c r="R37">
        <v>0.1119588034</v>
      </c>
      <c r="S37">
        <v>0.0975393286</v>
      </c>
      <c r="T37">
        <v>0.1285099441</v>
      </c>
      <c r="U37" s="4">
        <v>3.275774E-16</v>
      </c>
      <c r="V37">
        <v>0.1076108871</v>
      </c>
      <c r="W37">
        <v>0.0049194823</v>
      </c>
      <c r="X37">
        <v>0.5742</v>
      </c>
      <c r="Y37">
        <v>0.4363</v>
      </c>
      <c r="Z37">
        <v>0.7121</v>
      </c>
      <c r="AA37">
        <v>1.7757325065</v>
      </c>
      <c r="AB37">
        <v>1.5470311498</v>
      </c>
      <c r="AC37">
        <v>2.038243338</v>
      </c>
      <c r="AD37" s="4">
        <v>1.730934E-14</v>
      </c>
      <c r="AE37">
        <v>-0.7922</v>
      </c>
      <c r="AF37">
        <v>-0.9947</v>
      </c>
      <c r="AG37">
        <v>-0.5898</v>
      </c>
      <c r="AH37" s="4">
        <v>2.381314E-15</v>
      </c>
      <c r="AI37">
        <v>0.4519</v>
      </c>
      <c r="AJ37">
        <v>0.3401</v>
      </c>
      <c r="AK37">
        <v>0.5638</v>
      </c>
      <c r="AL37" t="s">
        <v>269</v>
      </c>
    </row>
    <row r="38" spans="1:38" ht="12.75">
      <c r="A38" t="s">
        <v>23</v>
      </c>
      <c r="B38">
        <v>187</v>
      </c>
      <c r="C38">
        <v>4061</v>
      </c>
      <c r="D38">
        <v>0.0436115346</v>
      </c>
      <c r="E38">
        <v>0.0366395014</v>
      </c>
      <c r="F38">
        <v>0.0519102574</v>
      </c>
      <c r="G38">
        <v>0.0055846361</v>
      </c>
      <c r="H38">
        <v>0.0460477715</v>
      </c>
      <c r="I38">
        <v>0.0032889035</v>
      </c>
      <c r="J38">
        <v>0.2463</v>
      </c>
      <c r="K38">
        <v>0.0721</v>
      </c>
      <c r="L38">
        <v>0.4205</v>
      </c>
      <c r="M38">
        <v>1.2792788224</v>
      </c>
      <c r="N38">
        <v>1.0747647069</v>
      </c>
      <c r="O38">
        <v>1.5227093847</v>
      </c>
      <c r="P38">
        <v>320</v>
      </c>
      <c r="Q38">
        <v>3969</v>
      </c>
      <c r="R38">
        <v>0.0786645785</v>
      </c>
      <c r="S38">
        <v>0.0678681682</v>
      </c>
      <c r="T38">
        <v>0.0911784725</v>
      </c>
      <c r="U38">
        <v>0.0033058031</v>
      </c>
      <c r="V38">
        <v>0.0806248425</v>
      </c>
      <c r="W38">
        <v>0.0043215573</v>
      </c>
      <c r="X38">
        <v>0.2213</v>
      </c>
      <c r="Y38">
        <v>0.0736</v>
      </c>
      <c r="Z38">
        <v>0.3689</v>
      </c>
      <c r="AA38">
        <v>1.2476665066</v>
      </c>
      <c r="AB38">
        <v>1.0764290861</v>
      </c>
      <c r="AC38">
        <v>1.4461442299</v>
      </c>
      <c r="AD38" s="4">
        <v>8.5426908E-07</v>
      </c>
      <c r="AE38">
        <v>-0.5227</v>
      </c>
      <c r="AF38">
        <v>-0.7308</v>
      </c>
      <c r="AG38">
        <v>-0.3146</v>
      </c>
      <c r="AH38">
        <v>6.15674E-05</v>
      </c>
      <c r="AI38">
        <v>0.2338</v>
      </c>
      <c r="AJ38">
        <v>0.1194</v>
      </c>
      <c r="AK38">
        <v>0.3481</v>
      </c>
      <c r="AL38" t="s">
        <v>270</v>
      </c>
    </row>
    <row r="39" spans="1:38" ht="12.75">
      <c r="A39" t="s">
        <v>16</v>
      </c>
      <c r="B39">
        <v>30</v>
      </c>
      <c r="C39">
        <v>1512</v>
      </c>
      <c r="D39">
        <v>0.0211041925</v>
      </c>
      <c r="E39">
        <v>0.0144276245</v>
      </c>
      <c r="F39">
        <v>0.0308704279</v>
      </c>
      <c r="G39">
        <v>0.0134617457</v>
      </c>
      <c r="H39">
        <v>0.0198412698</v>
      </c>
      <c r="I39">
        <v>0.0035863861</v>
      </c>
      <c r="J39">
        <v>-0.4796</v>
      </c>
      <c r="K39">
        <v>-0.8599</v>
      </c>
      <c r="L39">
        <v>-0.0992</v>
      </c>
      <c r="M39">
        <v>0.6190597693</v>
      </c>
      <c r="N39">
        <v>0.423212681</v>
      </c>
      <c r="O39">
        <v>0.9055376059</v>
      </c>
      <c r="P39">
        <v>70</v>
      </c>
      <c r="Q39">
        <v>1938</v>
      </c>
      <c r="R39">
        <v>0.0409313357</v>
      </c>
      <c r="S39">
        <v>0.0316375883</v>
      </c>
      <c r="T39">
        <v>0.0529551817</v>
      </c>
      <c r="U39">
        <v>0.0010100874</v>
      </c>
      <c r="V39">
        <v>0.036119711</v>
      </c>
      <c r="W39">
        <v>0.0042384474</v>
      </c>
      <c r="X39">
        <v>-0.432</v>
      </c>
      <c r="Y39">
        <v>-0.6896</v>
      </c>
      <c r="Z39">
        <v>-0.1745</v>
      </c>
      <c r="AA39">
        <v>0.6491950702</v>
      </c>
      <c r="AB39">
        <v>0.5017907688</v>
      </c>
      <c r="AC39">
        <v>0.8399003437</v>
      </c>
      <c r="AD39">
        <v>0.0094498395</v>
      </c>
      <c r="AE39">
        <v>-0.5952</v>
      </c>
      <c r="AF39">
        <v>-1.0447</v>
      </c>
      <c r="AG39">
        <v>-0.1457</v>
      </c>
      <c r="AH39">
        <v>0.0001014578</v>
      </c>
      <c r="AI39">
        <v>-0.4558</v>
      </c>
      <c r="AJ39">
        <v>-0.6856</v>
      </c>
      <c r="AK39">
        <v>-0.226</v>
      </c>
      <c r="AL39" t="s">
        <v>271</v>
      </c>
    </row>
    <row r="40" spans="1:38" ht="12.75">
      <c r="A40" t="s">
        <v>24</v>
      </c>
      <c r="B40">
        <v>196</v>
      </c>
      <c r="C40">
        <v>5078</v>
      </c>
      <c r="D40">
        <v>0.0371893811</v>
      </c>
      <c r="E40">
        <v>0.0312926775</v>
      </c>
      <c r="F40">
        <v>0.0441972427</v>
      </c>
      <c r="G40">
        <v>0.3233068168</v>
      </c>
      <c r="H40">
        <v>0.0385978732</v>
      </c>
      <c r="I40">
        <v>0.0027032604</v>
      </c>
      <c r="J40">
        <v>0.087</v>
      </c>
      <c r="K40">
        <v>-0.0856</v>
      </c>
      <c r="L40">
        <v>0.2596</v>
      </c>
      <c r="M40">
        <v>1.0908946019</v>
      </c>
      <c r="N40">
        <v>0.9179236656</v>
      </c>
      <c r="O40">
        <v>1.2964596915</v>
      </c>
      <c r="P40">
        <v>363</v>
      </c>
      <c r="Q40">
        <v>5230</v>
      </c>
      <c r="R40">
        <v>0.0731003346</v>
      </c>
      <c r="S40">
        <v>0.0634176757</v>
      </c>
      <c r="T40">
        <v>0.0842613492</v>
      </c>
      <c r="U40">
        <v>0.0413196474</v>
      </c>
      <c r="V40">
        <v>0.0694072658</v>
      </c>
      <c r="W40">
        <v>0.0035142403</v>
      </c>
      <c r="X40">
        <v>0.1479</v>
      </c>
      <c r="Y40">
        <v>0.0058</v>
      </c>
      <c r="Z40">
        <v>0.29</v>
      </c>
      <c r="AA40">
        <v>1.1594143237</v>
      </c>
      <c r="AB40">
        <v>1.005841656</v>
      </c>
      <c r="AC40">
        <v>1.3364345829</v>
      </c>
      <c r="AD40" s="4">
        <v>4.0901338E-09</v>
      </c>
      <c r="AE40">
        <v>-0.6086</v>
      </c>
      <c r="AF40">
        <v>-0.8114</v>
      </c>
      <c r="AG40">
        <v>-0.4057</v>
      </c>
      <c r="AH40">
        <v>0.0397890992</v>
      </c>
      <c r="AI40">
        <v>0.1175</v>
      </c>
      <c r="AJ40">
        <v>0.0055</v>
      </c>
      <c r="AK40">
        <v>0.2294</v>
      </c>
      <c r="AL40" t="s">
        <v>272</v>
      </c>
    </row>
    <row r="41" spans="1:38" ht="12.75">
      <c r="A41" t="s">
        <v>21</v>
      </c>
      <c r="B41">
        <v>212</v>
      </c>
      <c r="C41">
        <v>3796</v>
      </c>
      <c r="D41">
        <v>0.0507972157</v>
      </c>
      <c r="E41">
        <v>0.042936205</v>
      </c>
      <c r="F41">
        <v>0.060097466</v>
      </c>
      <c r="G41" s="4">
        <v>3.3309336E-06</v>
      </c>
      <c r="H41">
        <v>0.0558482613</v>
      </c>
      <c r="I41">
        <v>0.0037270277</v>
      </c>
      <c r="J41">
        <v>0.3988</v>
      </c>
      <c r="K41">
        <v>0.2307</v>
      </c>
      <c r="L41">
        <v>0.5669</v>
      </c>
      <c r="M41">
        <v>1.4900599785</v>
      </c>
      <c r="N41">
        <v>1.2594690436</v>
      </c>
      <c r="O41">
        <v>1.7628688462</v>
      </c>
      <c r="P41">
        <v>369</v>
      </c>
      <c r="Q41">
        <v>3521</v>
      </c>
      <c r="R41">
        <v>0.1014312149</v>
      </c>
      <c r="S41">
        <v>0.0881738674</v>
      </c>
      <c r="T41">
        <v>0.1166818658</v>
      </c>
      <c r="U41" s="4">
        <v>2.871389E-11</v>
      </c>
      <c r="V41">
        <v>0.1047997728</v>
      </c>
      <c r="W41">
        <v>0.0051618722</v>
      </c>
      <c r="X41">
        <v>0.4755</v>
      </c>
      <c r="Y41">
        <v>0.3354</v>
      </c>
      <c r="Z41">
        <v>0.6155</v>
      </c>
      <c r="AA41">
        <v>1.6087587579</v>
      </c>
      <c r="AB41">
        <v>1.3984894243</v>
      </c>
      <c r="AC41">
        <v>1.8506430555</v>
      </c>
      <c r="AD41" s="4">
        <v>6.080126E-10</v>
      </c>
      <c r="AE41">
        <v>-0.6243</v>
      </c>
      <c r="AF41">
        <v>-0.8221</v>
      </c>
      <c r="AG41">
        <v>-0.4266</v>
      </c>
      <c r="AH41" s="4">
        <v>5.382446E-15</v>
      </c>
      <c r="AI41">
        <v>0.4371</v>
      </c>
      <c r="AJ41">
        <v>0.3275</v>
      </c>
      <c r="AK41">
        <v>0.5467</v>
      </c>
      <c r="AL41" t="s">
        <v>273</v>
      </c>
    </row>
    <row r="42" spans="1:38" ht="12.75">
      <c r="A42" t="s">
        <v>22</v>
      </c>
      <c r="B42">
        <v>454</v>
      </c>
      <c r="C42">
        <v>11013</v>
      </c>
      <c r="D42">
        <v>0.0388980158</v>
      </c>
      <c r="E42">
        <v>0.0340014041</v>
      </c>
      <c r="F42">
        <v>0.0444997984</v>
      </c>
      <c r="G42">
        <v>0.0546375079</v>
      </c>
      <c r="H42">
        <v>0.041224008</v>
      </c>
      <c r="I42">
        <v>0.00189444</v>
      </c>
      <c r="J42">
        <v>0.1319</v>
      </c>
      <c r="K42">
        <v>-0.0026</v>
      </c>
      <c r="L42">
        <v>0.2665</v>
      </c>
      <c r="M42">
        <v>1.1410148324</v>
      </c>
      <c r="N42">
        <v>0.9973800894</v>
      </c>
      <c r="O42">
        <v>1.305334708</v>
      </c>
      <c r="P42">
        <v>1066</v>
      </c>
      <c r="Q42">
        <v>10685</v>
      </c>
      <c r="R42">
        <v>0.0958838266</v>
      </c>
      <c r="S42">
        <v>0.0855019925</v>
      </c>
      <c r="T42">
        <v>0.1075262451</v>
      </c>
      <c r="U42" s="4">
        <v>7.504667E-13</v>
      </c>
      <c r="V42">
        <v>0.0997660271</v>
      </c>
      <c r="W42">
        <v>0.002899224</v>
      </c>
      <c r="X42">
        <v>0.4192</v>
      </c>
      <c r="Y42">
        <v>0.3046</v>
      </c>
      <c r="Z42">
        <v>0.5338</v>
      </c>
      <c r="AA42">
        <v>1.520773914</v>
      </c>
      <c r="AB42">
        <v>1.356111916</v>
      </c>
      <c r="AC42">
        <v>1.7054295227</v>
      </c>
      <c r="AD42" s="4">
        <v>8.703748E-28</v>
      </c>
      <c r="AE42">
        <v>-0.835</v>
      </c>
      <c r="AF42">
        <v>-0.9848</v>
      </c>
      <c r="AG42">
        <v>-0.6852</v>
      </c>
      <c r="AH42" s="4">
        <v>1.0670654E-09</v>
      </c>
      <c r="AI42">
        <v>0.2756</v>
      </c>
      <c r="AJ42">
        <v>0.187</v>
      </c>
      <c r="AK42">
        <v>0.3641</v>
      </c>
      <c r="AL42" t="s">
        <v>274</v>
      </c>
    </row>
    <row r="43" spans="1:38" ht="12.75">
      <c r="A43" t="s">
        <v>19</v>
      </c>
      <c r="B43">
        <v>333</v>
      </c>
      <c r="C43">
        <v>6728</v>
      </c>
      <c r="D43">
        <v>0.045165562</v>
      </c>
      <c r="E43">
        <v>0.0389636916</v>
      </c>
      <c r="F43">
        <v>0.0523545873</v>
      </c>
      <c r="G43">
        <v>0.0001893378</v>
      </c>
      <c r="H43">
        <v>0.0494946492</v>
      </c>
      <c r="I43">
        <v>0.0026443164</v>
      </c>
      <c r="J43">
        <v>0.2813</v>
      </c>
      <c r="K43">
        <v>0.1336</v>
      </c>
      <c r="L43">
        <v>0.429</v>
      </c>
      <c r="M43">
        <v>1.3248638824</v>
      </c>
      <c r="N43">
        <v>1.1429413341</v>
      </c>
      <c r="O43">
        <v>1.5357431344</v>
      </c>
      <c r="P43">
        <v>617</v>
      </c>
      <c r="Q43">
        <v>6590</v>
      </c>
      <c r="R43">
        <v>0.0951472424</v>
      </c>
      <c r="S43">
        <v>0.0839635592</v>
      </c>
      <c r="T43">
        <v>0.1078205573</v>
      </c>
      <c r="U43" s="4">
        <v>1.117641E-10</v>
      </c>
      <c r="V43">
        <v>0.0936267071</v>
      </c>
      <c r="W43">
        <v>0.0035884815</v>
      </c>
      <c r="X43">
        <v>0.4115</v>
      </c>
      <c r="Y43">
        <v>0.2865</v>
      </c>
      <c r="Z43">
        <v>0.5366</v>
      </c>
      <c r="AA43">
        <v>1.509091256</v>
      </c>
      <c r="AB43">
        <v>1.3317114582</v>
      </c>
      <c r="AC43">
        <v>1.7100974876</v>
      </c>
      <c r="AD43" s="4">
        <v>4.182379E-15</v>
      </c>
      <c r="AE43">
        <v>-0.6779</v>
      </c>
      <c r="AF43">
        <v>-0.8471</v>
      </c>
      <c r="AG43">
        <v>-0.5086</v>
      </c>
      <c r="AH43" s="4">
        <v>2.459022E-12</v>
      </c>
      <c r="AI43">
        <v>0.3464</v>
      </c>
      <c r="AJ43">
        <v>0.2495</v>
      </c>
      <c r="AK43">
        <v>0.4433</v>
      </c>
      <c r="AL43" t="s">
        <v>275</v>
      </c>
    </row>
    <row r="44" spans="1:38" ht="12.75">
      <c r="A44" t="s">
        <v>20</v>
      </c>
      <c r="B44">
        <v>113</v>
      </c>
      <c r="C44">
        <v>2187</v>
      </c>
      <c r="D44">
        <v>0.0466970658</v>
      </c>
      <c r="E44">
        <v>0.0376247061</v>
      </c>
      <c r="F44">
        <v>0.057957023</v>
      </c>
      <c r="G44">
        <v>0.0043051606</v>
      </c>
      <c r="H44">
        <v>0.0516689529</v>
      </c>
      <c r="I44">
        <v>0.0047333697</v>
      </c>
      <c r="J44">
        <v>0.3147</v>
      </c>
      <c r="K44">
        <v>0.0986</v>
      </c>
      <c r="L44">
        <v>0.5307</v>
      </c>
      <c r="M44">
        <v>1.3697882452</v>
      </c>
      <c r="N44">
        <v>1.1036642083</v>
      </c>
      <c r="O44">
        <v>1.7000821649</v>
      </c>
      <c r="P44">
        <v>222</v>
      </c>
      <c r="Q44">
        <v>2206</v>
      </c>
      <c r="R44">
        <v>0.1026783861</v>
      </c>
      <c r="S44">
        <v>0.0871156477</v>
      </c>
      <c r="T44">
        <v>0.1210213234</v>
      </c>
      <c r="U44" s="4">
        <v>6.0503288E-09</v>
      </c>
      <c r="V44">
        <v>0.1006346328</v>
      </c>
      <c r="W44">
        <v>0.0064052939</v>
      </c>
      <c r="X44">
        <v>0.4877</v>
      </c>
      <c r="Y44">
        <v>0.3233</v>
      </c>
      <c r="Z44">
        <v>0.652</v>
      </c>
      <c r="AA44">
        <v>1.6285396265</v>
      </c>
      <c r="AB44">
        <v>1.3817054372</v>
      </c>
      <c r="AC44">
        <v>1.9194694061</v>
      </c>
      <c r="AD44" s="4">
        <v>2.9138481E-08</v>
      </c>
      <c r="AE44">
        <v>-0.7207</v>
      </c>
      <c r="AF44">
        <v>-0.9754</v>
      </c>
      <c r="AG44">
        <v>-0.466</v>
      </c>
      <c r="AH44" s="4">
        <v>7.1551928E-09</v>
      </c>
      <c r="AI44">
        <v>0.4012</v>
      </c>
      <c r="AJ44">
        <v>0.2653</v>
      </c>
      <c r="AK44">
        <v>0.537</v>
      </c>
      <c r="AL44" t="s">
        <v>276</v>
      </c>
    </row>
    <row r="45" spans="1:38" ht="12.75">
      <c r="A45" t="s">
        <v>17</v>
      </c>
      <c r="B45">
        <v>359</v>
      </c>
      <c r="C45">
        <v>13458</v>
      </c>
      <c r="D45">
        <v>0.0241630242</v>
      </c>
      <c r="E45">
        <v>0.0208604514</v>
      </c>
      <c r="F45">
        <v>0.0279884519</v>
      </c>
      <c r="G45" s="4">
        <v>4.4270295E-06</v>
      </c>
      <c r="H45">
        <v>0.0266755833</v>
      </c>
      <c r="I45">
        <v>0.0013889785</v>
      </c>
      <c r="J45">
        <v>-0.3442</v>
      </c>
      <c r="K45">
        <v>-0.4912</v>
      </c>
      <c r="L45">
        <v>-0.1972</v>
      </c>
      <c r="M45">
        <v>0.7087860008</v>
      </c>
      <c r="N45">
        <v>0.6119099903</v>
      </c>
      <c r="O45">
        <v>0.8209991713</v>
      </c>
      <c r="P45">
        <v>713</v>
      </c>
      <c r="Q45">
        <v>13134</v>
      </c>
      <c r="R45">
        <v>0.0553961758</v>
      </c>
      <c r="S45">
        <v>0.0490132586</v>
      </c>
      <c r="T45">
        <v>0.0626103299</v>
      </c>
      <c r="U45">
        <v>0.0382805376</v>
      </c>
      <c r="V45">
        <v>0.0542865844</v>
      </c>
      <c r="W45">
        <v>0.001977095</v>
      </c>
      <c r="X45">
        <v>-0.1294</v>
      </c>
      <c r="Y45">
        <v>-0.2518</v>
      </c>
      <c r="Z45">
        <v>-0.007</v>
      </c>
      <c r="AA45">
        <v>0.8786159467</v>
      </c>
      <c r="AB45">
        <v>0.7773791246</v>
      </c>
      <c r="AC45">
        <v>0.9930366758</v>
      </c>
      <c r="AD45" s="4">
        <v>2.899977E-19</v>
      </c>
      <c r="AE45">
        <v>-0.7625</v>
      </c>
      <c r="AF45">
        <v>-0.929</v>
      </c>
      <c r="AG45">
        <v>-0.5959</v>
      </c>
      <c r="AH45" s="4">
        <v>1.2832803E-06</v>
      </c>
      <c r="AI45">
        <v>-0.2368</v>
      </c>
      <c r="AJ45">
        <v>-0.3327</v>
      </c>
      <c r="AK45">
        <v>-0.141</v>
      </c>
      <c r="AL45" t="s">
        <v>277</v>
      </c>
    </row>
    <row r="46" spans="1:38" ht="12.75">
      <c r="A46" t="s">
        <v>18</v>
      </c>
      <c r="B46">
        <v>107</v>
      </c>
      <c r="C46">
        <v>2558</v>
      </c>
      <c r="D46">
        <v>0.0404085152</v>
      </c>
      <c r="E46">
        <v>0.0326123635</v>
      </c>
      <c r="F46">
        <v>0.0500683767</v>
      </c>
      <c r="G46">
        <v>0.1200447804</v>
      </c>
      <c r="H46">
        <v>0.0418295543</v>
      </c>
      <c r="I46">
        <v>0.0039583367</v>
      </c>
      <c r="J46">
        <v>0.17</v>
      </c>
      <c r="K46">
        <v>-0.0443</v>
      </c>
      <c r="L46">
        <v>0.3844</v>
      </c>
      <c r="M46">
        <v>1.1853230637</v>
      </c>
      <c r="N46">
        <v>0.9566346698</v>
      </c>
      <c r="O46">
        <v>1.4686805838</v>
      </c>
      <c r="P46">
        <v>192</v>
      </c>
      <c r="Q46">
        <v>2501</v>
      </c>
      <c r="R46">
        <v>0.0789517714</v>
      </c>
      <c r="S46">
        <v>0.0664100447</v>
      </c>
      <c r="T46">
        <v>0.0938620389</v>
      </c>
      <c r="U46">
        <v>0.0108238459</v>
      </c>
      <c r="V46">
        <v>0.0767692923</v>
      </c>
      <c r="W46">
        <v>0.0053234361</v>
      </c>
      <c r="X46">
        <v>0.2249</v>
      </c>
      <c r="Y46">
        <v>0.0519</v>
      </c>
      <c r="Z46">
        <v>0.3979</v>
      </c>
      <c r="AA46">
        <v>1.2522215544</v>
      </c>
      <c r="AB46">
        <v>1.0533023896</v>
      </c>
      <c r="AC46">
        <v>1.4887071717</v>
      </c>
      <c r="AD46" s="4">
        <v>5.0742422E-06</v>
      </c>
      <c r="AE46">
        <v>-0.6026</v>
      </c>
      <c r="AF46">
        <v>-0.8615</v>
      </c>
      <c r="AG46">
        <v>-0.3437</v>
      </c>
      <c r="AH46">
        <v>0.0050024622</v>
      </c>
      <c r="AI46">
        <v>0.1975</v>
      </c>
      <c r="AJ46">
        <v>0.0596</v>
      </c>
      <c r="AK46">
        <v>0.3354</v>
      </c>
      <c r="AL46" t="s">
        <v>278</v>
      </c>
    </row>
    <row r="47" spans="1:38" ht="12.75">
      <c r="A47" t="s">
        <v>57</v>
      </c>
      <c r="B47">
        <v>38</v>
      </c>
      <c r="C47">
        <v>1406</v>
      </c>
      <c r="D47">
        <v>0.0298494728</v>
      </c>
      <c r="E47">
        <v>0.0212999891</v>
      </c>
      <c r="F47">
        <v>0.0418305862</v>
      </c>
      <c r="G47">
        <v>0.4403298464</v>
      </c>
      <c r="H47">
        <v>0.027027027</v>
      </c>
      <c r="I47">
        <v>0.0043247088</v>
      </c>
      <c r="J47">
        <v>-0.1329</v>
      </c>
      <c r="K47">
        <v>-0.4703</v>
      </c>
      <c r="L47">
        <v>0.2046</v>
      </c>
      <c r="M47">
        <v>0.8755894252</v>
      </c>
      <c r="N47">
        <v>0.6248031676</v>
      </c>
      <c r="O47">
        <v>1.2270373795</v>
      </c>
      <c r="P47">
        <v>132</v>
      </c>
      <c r="Q47">
        <v>1691</v>
      </c>
      <c r="R47">
        <v>0.0848217295</v>
      </c>
      <c r="S47">
        <v>0.0690435963</v>
      </c>
      <c r="T47">
        <v>0.1042055481</v>
      </c>
      <c r="U47">
        <v>0.0047303505</v>
      </c>
      <c r="V47">
        <v>0.0780603193</v>
      </c>
      <c r="W47">
        <v>0.0065237095</v>
      </c>
      <c r="X47">
        <v>0.2966</v>
      </c>
      <c r="Y47">
        <v>0.0908</v>
      </c>
      <c r="Z47">
        <v>0.5024</v>
      </c>
      <c r="AA47">
        <v>1.3453225449</v>
      </c>
      <c r="AB47">
        <v>1.0950720677</v>
      </c>
      <c r="AC47">
        <v>1.6527613144</v>
      </c>
      <c r="AD47" s="4">
        <v>6.037347E-07</v>
      </c>
      <c r="AE47">
        <v>-0.9772</v>
      </c>
      <c r="AF47">
        <v>-1.361</v>
      </c>
      <c r="AG47">
        <v>-0.5934</v>
      </c>
      <c r="AH47">
        <v>0.4171503283</v>
      </c>
      <c r="AI47">
        <v>0.0819</v>
      </c>
      <c r="AJ47">
        <v>-0.1159</v>
      </c>
      <c r="AK47">
        <v>0.2797</v>
      </c>
      <c r="AL47" t="s">
        <v>279</v>
      </c>
    </row>
    <row r="48" spans="1:38" ht="12.75">
      <c r="A48" t="s">
        <v>61</v>
      </c>
      <c r="B48">
        <v>22</v>
      </c>
      <c r="C48">
        <v>1075</v>
      </c>
      <c r="D48">
        <v>0.0222019158</v>
      </c>
      <c r="E48">
        <v>0.0143994652</v>
      </c>
      <c r="F48">
        <v>0.0342321785</v>
      </c>
      <c r="G48">
        <v>0.0522316396</v>
      </c>
      <c r="H48">
        <v>0.0204651163</v>
      </c>
      <c r="I48">
        <v>0.0043183002</v>
      </c>
      <c r="J48">
        <v>-0.4288</v>
      </c>
      <c r="K48">
        <v>-0.8618</v>
      </c>
      <c r="L48">
        <v>0.0041</v>
      </c>
      <c r="M48">
        <v>0.6512598318</v>
      </c>
      <c r="N48">
        <v>0.4223866717</v>
      </c>
      <c r="O48">
        <v>1.0041495079</v>
      </c>
      <c r="P48">
        <v>97</v>
      </c>
      <c r="Q48">
        <v>1268</v>
      </c>
      <c r="R48">
        <v>0.08321079</v>
      </c>
      <c r="S48">
        <v>0.0663361808</v>
      </c>
      <c r="T48">
        <v>0.1043779653</v>
      </c>
      <c r="U48">
        <v>0.0164207759</v>
      </c>
      <c r="V48">
        <v>0.0764984227</v>
      </c>
      <c r="W48">
        <v>0.0074642372</v>
      </c>
      <c r="X48">
        <v>0.2775</v>
      </c>
      <c r="Y48">
        <v>0.0508</v>
      </c>
      <c r="Z48">
        <v>0.5041</v>
      </c>
      <c r="AA48">
        <v>1.3197720965</v>
      </c>
      <c r="AB48">
        <v>1.0521308639</v>
      </c>
      <c r="AC48">
        <v>1.6554959524</v>
      </c>
      <c r="AD48" s="4">
        <v>2.9661517E-07</v>
      </c>
      <c r="AE48">
        <v>-1.254</v>
      </c>
      <c r="AF48">
        <v>-1.7335</v>
      </c>
      <c r="AG48">
        <v>-0.7745</v>
      </c>
      <c r="AH48">
        <v>0.5440013398</v>
      </c>
      <c r="AI48">
        <v>-0.0757</v>
      </c>
      <c r="AJ48">
        <v>-0.3202</v>
      </c>
      <c r="AK48">
        <v>0.1688</v>
      </c>
      <c r="AL48" t="s">
        <v>280</v>
      </c>
    </row>
    <row r="49" spans="1:38" ht="12.75">
      <c r="A49" t="s">
        <v>59</v>
      </c>
      <c r="B49">
        <v>322</v>
      </c>
      <c r="C49">
        <v>7387</v>
      </c>
      <c r="D49">
        <v>0.0403980797</v>
      </c>
      <c r="E49">
        <v>0.0348076049</v>
      </c>
      <c r="F49">
        <v>0.0468864447</v>
      </c>
      <c r="G49">
        <v>0.0254956189</v>
      </c>
      <c r="H49">
        <v>0.0435900907</v>
      </c>
      <c r="I49">
        <v>0.0023756468</v>
      </c>
      <c r="J49">
        <v>0.1698</v>
      </c>
      <c r="K49">
        <v>0.0208</v>
      </c>
      <c r="L49">
        <v>0.3187</v>
      </c>
      <c r="M49">
        <v>1.1850169539</v>
      </c>
      <c r="N49">
        <v>1.0210287785</v>
      </c>
      <c r="O49">
        <v>1.3753433896</v>
      </c>
      <c r="P49">
        <v>623</v>
      </c>
      <c r="Q49">
        <v>7093</v>
      </c>
      <c r="R49">
        <v>0.0871441907</v>
      </c>
      <c r="S49">
        <v>0.0768862155</v>
      </c>
      <c r="T49">
        <v>0.0987707605</v>
      </c>
      <c r="U49" s="4">
        <v>4.0828319E-07</v>
      </c>
      <c r="V49">
        <v>0.0878330749</v>
      </c>
      <c r="W49">
        <v>0.0033608662</v>
      </c>
      <c r="X49">
        <v>0.3236</v>
      </c>
      <c r="Y49">
        <v>0.1984</v>
      </c>
      <c r="Z49">
        <v>0.4489</v>
      </c>
      <c r="AA49">
        <v>1.3821581464</v>
      </c>
      <c r="AB49">
        <v>1.2194606223</v>
      </c>
      <c r="AC49">
        <v>1.5665623856</v>
      </c>
      <c r="AD49" s="4">
        <v>7.277319E-16</v>
      </c>
      <c r="AE49">
        <v>-0.7016</v>
      </c>
      <c r="AF49">
        <v>-0.872</v>
      </c>
      <c r="AG49">
        <v>-0.5311</v>
      </c>
      <c r="AH49" s="4">
        <v>7.0926628E-07</v>
      </c>
      <c r="AI49">
        <v>0.2467</v>
      </c>
      <c r="AJ49">
        <v>0.1492</v>
      </c>
      <c r="AK49">
        <v>0.3442</v>
      </c>
      <c r="AL49" t="s">
        <v>281</v>
      </c>
    </row>
    <row r="50" spans="1:38" ht="12.75">
      <c r="A50" t="s">
        <v>62</v>
      </c>
      <c r="B50">
        <v>126</v>
      </c>
      <c r="C50">
        <v>3679</v>
      </c>
      <c r="D50">
        <v>0.0337111464</v>
      </c>
      <c r="E50">
        <v>0.0275328713</v>
      </c>
      <c r="F50">
        <v>0.0412758037</v>
      </c>
      <c r="G50">
        <v>0.9136798011</v>
      </c>
      <c r="H50">
        <v>0.0342484371</v>
      </c>
      <c r="I50">
        <v>0.0029983905</v>
      </c>
      <c r="J50">
        <v>-0.0112</v>
      </c>
      <c r="K50">
        <v>-0.2136</v>
      </c>
      <c r="L50">
        <v>0.1913</v>
      </c>
      <c r="M50">
        <v>0.9888658158</v>
      </c>
      <c r="N50">
        <v>0.8076354015</v>
      </c>
      <c r="O50">
        <v>1.2107636687</v>
      </c>
      <c r="P50">
        <v>311</v>
      </c>
      <c r="Q50">
        <v>3702</v>
      </c>
      <c r="R50">
        <v>0.0820399117</v>
      </c>
      <c r="S50">
        <v>0.0704780448</v>
      </c>
      <c r="T50">
        <v>0.0954984935</v>
      </c>
      <c r="U50">
        <v>0.0006810469</v>
      </c>
      <c r="V50">
        <v>0.084008644</v>
      </c>
      <c r="W50">
        <v>0.0045592086</v>
      </c>
      <c r="X50">
        <v>0.2633</v>
      </c>
      <c r="Y50">
        <v>0.1114</v>
      </c>
      <c r="Z50">
        <v>0.4152</v>
      </c>
      <c r="AA50">
        <v>1.3012012766</v>
      </c>
      <c r="AB50">
        <v>1.1178232644</v>
      </c>
      <c r="AC50">
        <v>1.514662305</v>
      </c>
      <c r="AD50" s="4">
        <v>6.85443E-12</v>
      </c>
      <c r="AE50">
        <v>-0.8222</v>
      </c>
      <c r="AF50">
        <v>-1.057</v>
      </c>
      <c r="AG50">
        <v>-0.5873</v>
      </c>
      <c r="AH50">
        <v>0.0513136934</v>
      </c>
      <c r="AI50">
        <v>0.126</v>
      </c>
      <c r="AJ50">
        <v>-0.0007</v>
      </c>
      <c r="AK50">
        <v>0.2528</v>
      </c>
      <c r="AL50" t="s">
        <v>282</v>
      </c>
    </row>
    <row r="51" spans="1:38" ht="12.75">
      <c r="A51" t="s">
        <v>63</v>
      </c>
      <c r="B51">
        <v>59</v>
      </c>
      <c r="C51">
        <v>2112</v>
      </c>
      <c r="D51">
        <v>0.0271978505</v>
      </c>
      <c r="E51">
        <v>0.0201338475</v>
      </c>
      <c r="F51">
        <v>0.036740274</v>
      </c>
      <c r="G51">
        <v>0.1409777535</v>
      </c>
      <c r="H51">
        <v>0.0279356061</v>
      </c>
      <c r="I51">
        <v>0.0035857467</v>
      </c>
      <c r="J51">
        <v>-0.2259</v>
      </c>
      <c r="K51">
        <v>-0.5266</v>
      </c>
      <c r="L51">
        <v>0.0748</v>
      </c>
      <c r="M51">
        <v>0.7978080699</v>
      </c>
      <c r="N51">
        <v>0.5905961565</v>
      </c>
      <c r="O51">
        <v>1.0777207222</v>
      </c>
      <c r="P51">
        <v>146</v>
      </c>
      <c r="Q51">
        <v>2460</v>
      </c>
      <c r="R51">
        <v>0.0652108583</v>
      </c>
      <c r="S51">
        <v>0.0536428339</v>
      </c>
      <c r="T51">
        <v>0.0792735158</v>
      </c>
      <c r="U51">
        <v>0.735121886</v>
      </c>
      <c r="V51">
        <v>0.0593495935</v>
      </c>
      <c r="W51">
        <v>0.0047638211</v>
      </c>
      <c r="X51">
        <v>0.0337</v>
      </c>
      <c r="Y51">
        <v>-0.1616</v>
      </c>
      <c r="Z51">
        <v>0.229</v>
      </c>
      <c r="AA51">
        <v>1.0342825869</v>
      </c>
      <c r="AB51">
        <v>0.8508069123</v>
      </c>
      <c r="AC51">
        <v>1.2573246104</v>
      </c>
      <c r="AD51" s="4">
        <v>4.7860367E-06</v>
      </c>
      <c r="AE51">
        <v>-0.8073</v>
      </c>
      <c r="AF51">
        <v>-1.1532</v>
      </c>
      <c r="AG51">
        <v>-0.4614</v>
      </c>
      <c r="AH51">
        <v>0.2939512403</v>
      </c>
      <c r="AI51">
        <v>-0.0961</v>
      </c>
      <c r="AJ51">
        <v>-0.2755</v>
      </c>
      <c r="AK51">
        <v>0.0834</v>
      </c>
      <c r="AL51" t="s">
        <v>283</v>
      </c>
    </row>
    <row r="52" spans="1:38" ht="12.75">
      <c r="A52" t="s">
        <v>58</v>
      </c>
      <c r="B52">
        <v>98</v>
      </c>
      <c r="C52">
        <v>3659</v>
      </c>
      <c r="D52">
        <v>0.0264181095</v>
      </c>
      <c r="E52">
        <v>0.020987379</v>
      </c>
      <c r="F52">
        <v>0.0332541053</v>
      </c>
      <c r="G52">
        <v>0.0298872784</v>
      </c>
      <c r="H52">
        <v>0.0267832741</v>
      </c>
      <c r="I52">
        <v>0.002669042</v>
      </c>
      <c r="J52">
        <v>-0.255</v>
      </c>
      <c r="K52">
        <v>-0.4851</v>
      </c>
      <c r="L52">
        <v>-0.0248</v>
      </c>
      <c r="M52">
        <v>0.7749355395</v>
      </c>
      <c r="N52">
        <v>0.615633221</v>
      </c>
      <c r="O52">
        <v>0.9754592019</v>
      </c>
      <c r="P52">
        <v>248</v>
      </c>
      <c r="Q52">
        <v>3961</v>
      </c>
      <c r="R52">
        <v>0.0628071568</v>
      </c>
      <c r="S52">
        <v>0.0534102345</v>
      </c>
      <c r="T52">
        <v>0.0738573605</v>
      </c>
      <c r="U52">
        <v>0.9628740253</v>
      </c>
      <c r="V52">
        <v>0.0626104519</v>
      </c>
      <c r="W52">
        <v>0.0038492937</v>
      </c>
      <c r="X52">
        <v>-0.0038</v>
      </c>
      <c r="Y52">
        <v>-0.1659</v>
      </c>
      <c r="Z52">
        <v>0.1582</v>
      </c>
      <c r="AA52">
        <v>0.9961584664</v>
      </c>
      <c r="AB52">
        <v>0.8471177486</v>
      </c>
      <c r="AC52">
        <v>1.1714212005</v>
      </c>
      <c r="AD52" s="4">
        <v>3.5504386E-09</v>
      </c>
      <c r="AE52">
        <v>-0.7988</v>
      </c>
      <c r="AF52">
        <v>-1.064</v>
      </c>
      <c r="AG52">
        <v>-0.5336</v>
      </c>
      <c r="AH52">
        <v>0.0719387509</v>
      </c>
      <c r="AI52">
        <v>-0.1294</v>
      </c>
      <c r="AJ52">
        <v>-0.2704</v>
      </c>
      <c r="AK52">
        <v>0.0115</v>
      </c>
      <c r="AL52" t="s">
        <v>284</v>
      </c>
    </row>
    <row r="53" spans="1:38" ht="12.75">
      <c r="A53" t="s">
        <v>60</v>
      </c>
      <c r="B53">
        <v>360</v>
      </c>
      <c r="C53">
        <v>6599</v>
      </c>
      <c r="D53">
        <v>0.048352946</v>
      </c>
      <c r="E53">
        <v>0.0419192163</v>
      </c>
      <c r="F53">
        <v>0.0557741197</v>
      </c>
      <c r="G53" s="4">
        <v>1.6059767E-06</v>
      </c>
      <c r="H53">
        <v>0.0545537203</v>
      </c>
      <c r="I53">
        <v>0.0027957063</v>
      </c>
      <c r="J53">
        <v>0.3495</v>
      </c>
      <c r="K53">
        <v>0.2067</v>
      </c>
      <c r="L53">
        <v>0.4923</v>
      </c>
      <c r="M53">
        <v>1.4183610021</v>
      </c>
      <c r="N53">
        <v>1.2296372101</v>
      </c>
      <c r="O53">
        <v>1.6360499795</v>
      </c>
      <c r="P53">
        <v>694</v>
      </c>
      <c r="Q53">
        <v>5587</v>
      </c>
      <c r="R53">
        <v>0.1162718654</v>
      </c>
      <c r="S53">
        <v>0.1029410031</v>
      </c>
      <c r="T53">
        <v>0.1313290746</v>
      </c>
      <c r="U53" s="4">
        <v>6.832462E-23</v>
      </c>
      <c r="V53">
        <v>0.1242169322</v>
      </c>
      <c r="W53">
        <v>0.0044126485</v>
      </c>
      <c r="X53">
        <v>0.612</v>
      </c>
      <c r="Y53">
        <v>0.4902</v>
      </c>
      <c r="Z53">
        <v>0.7338</v>
      </c>
      <c r="AA53">
        <v>1.8441402069</v>
      </c>
      <c r="AB53">
        <v>1.632704886</v>
      </c>
      <c r="AC53">
        <v>2.0829564067</v>
      </c>
      <c r="AD53" s="4">
        <v>1.560833E-22</v>
      </c>
      <c r="AE53">
        <v>-0.8102</v>
      </c>
      <c r="AF53">
        <v>-0.9728</v>
      </c>
      <c r="AG53">
        <v>-0.6476</v>
      </c>
      <c r="AH53" s="4">
        <v>1.215492E-23</v>
      </c>
      <c r="AI53">
        <v>0.4808</v>
      </c>
      <c r="AJ53">
        <v>0.3867</v>
      </c>
      <c r="AK53">
        <v>0.5748</v>
      </c>
      <c r="AL53" t="s">
        <v>285</v>
      </c>
    </row>
    <row r="54" spans="1:38" ht="12.75">
      <c r="A54" t="s">
        <v>67</v>
      </c>
      <c r="B54">
        <v>358</v>
      </c>
      <c r="C54">
        <v>9530</v>
      </c>
      <c r="D54">
        <v>0.034871964</v>
      </c>
      <c r="E54">
        <v>0.0301743008</v>
      </c>
      <c r="F54">
        <v>0.0403009794</v>
      </c>
      <c r="G54">
        <v>0.7589050985</v>
      </c>
      <c r="H54">
        <v>0.0375655824</v>
      </c>
      <c r="I54">
        <v>0.0019477544</v>
      </c>
      <c r="J54">
        <v>0.0227</v>
      </c>
      <c r="K54">
        <v>-0.122</v>
      </c>
      <c r="L54">
        <v>0.1674</v>
      </c>
      <c r="M54">
        <v>1.0229166561</v>
      </c>
      <c r="N54">
        <v>0.885117766</v>
      </c>
      <c r="O54">
        <v>1.1821686623</v>
      </c>
      <c r="P54">
        <v>762</v>
      </c>
      <c r="Q54">
        <v>9410</v>
      </c>
      <c r="R54">
        <v>0.0809100015</v>
      </c>
      <c r="S54">
        <v>0.0716920308</v>
      </c>
      <c r="T54">
        <v>0.0913131943</v>
      </c>
      <c r="U54">
        <v>5.31065E-05</v>
      </c>
      <c r="V54">
        <v>0.0809776833</v>
      </c>
      <c r="W54">
        <v>0.0028122304</v>
      </c>
      <c r="X54">
        <v>0.2494</v>
      </c>
      <c r="Y54">
        <v>0.1285</v>
      </c>
      <c r="Z54">
        <v>0.3704</v>
      </c>
      <c r="AA54">
        <v>1.2832802365</v>
      </c>
      <c r="AB54">
        <v>1.1370777968</v>
      </c>
      <c r="AC54">
        <v>1.4482809972</v>
      </c>
      <c r="AD54" s="4">
        <v>1.703123E-20</v>
      </c>
      <c r="AE54">
        <v>-0.7744</v>
      </c>
      <c r="AF54">
        <v>-0.938</v>
      </c>
      <c r="AG54">
        <v>-0.6109</v>
      </c>
      <c r="AH54">
        <v>0.0047685458</v>
      </c>
      <c r="AI54">
        <v>0.136</v>
      </c>
      <c r="AJ54">
        <v>0.0416</v>
      </c>
      <c r="AK54">
        <v>0.2305</v>
      </c>
      <c r="AL54" t="s">
        <v>286</v>
      </c>
    </row>
    <row r="55" spans="1:38" ht="12.75">
      <c r="A55" t="s">
        <v>65</v>
      </c>
      <c r="B55">
        <v>178</v>
      </c>
      <c r="C55">
        <v>7513</v>
      </c>
      <c r="D55">
        <v>0.0220391779</v>
      </c>
      <c r="E55">
        <v>0.0184398857</v>
      </c>
      <c r="F55">
        <v>0.0263410182</v>
      </c>
      <c r="G55" s="4">
        <v>1.6282302E-06</v>
      </c>
      <c r="H55">
        <v>0.0236922667</v>
      </c>
      <c r="I55">
        <v>0.0017546479</v>
      </c>
      <c r="J55">
        <v>-0.4362</v>
      </c>
      <c r="K55">
        <v>-0.6145</v>
      </c>
      <c r="L55">
        <v>-0.2579</v>
      </c>
      <c r="M55">
        <v>0.6464861614</v>
      </c>
      <c r="N55">
        <v>0.5409063326</v>
      </c>
      <c r="O55">
        <v>0.7726741797</v>
      </c>
      <c r="P55">
        <v>388</v>
      </c>
      <c r="Q55">
        <v>7275</v>
      </c>
      <c r="R55">
        <v>0.0526438828</v>
      </c>
      <c r="S55">
        <v>0.0457588117</v>
      </c>
      <c r="T55">
        <v>0.0605649119</v>
      </c>
      <c r="U55">
        <v>0.0116649952</v>
      </c>
      <c r="V55">
        <v>0.0533333333</v>
      </c>
      <c r="W55">
        <v>0.0026343981</v>
      </c>
      <c r="X55">
        <v>-0.1804</v>
      </c>
      <c r="Y55">
        <v>-0.3205</v>
      </c>
      <c r="Z55">
        <v>-0.0402</v>
      </c>
      <c r="AA55">
        <v>0.8349629603</v>
      </c>
      <c r="AB55">
        <v>0.7257616804</v>
      </c>
      <c r="AC55">
        <v>0.9605951429</v>
      </c>
      <c r="AD55" s="4">
        <v>2.338681E-14</v>
      </c>
      <c r="AE55">
        <v>-0.8035</v>
      </c>
      <c r="AF55">
        <v>-1.0099</v>
      </c>
      <c r="AG55">
        <v>-0.5971</v>
      </c>
      <c r="AH55" s="4">
        <v>1.0419245E-07</v>
      </c>
      <c r="AI55">
        <v>-0.3083</v>
      </c>
      <c r="AJ55">
        <v>-0.4219</v>
      </c>
      <c r="AK55">
        <v>-0.1947</v>
      </c>
      <c r="AL55" t="s">
        <v>287</v>
      </c>
    </row>
    <row r="56" spans="1:38" ht="12.75">
      <c r="A56" t="s">
        <v>68</v>
      </c>
      <c r="B56">
        <v>344</v>
      </c>
      <c r="C56">
        <v>7534</v>
      </c>
      <c r="D56">
        <v>0.0417754159</v>
      </c>
      <c r="E56">
        <v>0.0360940896</v>
      </c>
      <c r="F56">
        <v>0.0483510014</v>
      </c>
      <c r="G56">
        <v>0.0064182243</v>
      </c>
      <c r="H56">
        <v>0.0456596761</v>
      </c>
      <c r="I56">
        <v>0.0024049455</v>
      </c>
      <c r="J56">
        <v>0.2033</v>
      </c>
      <c r="K56">
        <v>0.0571</v>
      </c>
      <c r="L56">
        <v>0.3495</v>
      </c>
      <c r="M56">
        <v>1.225419042</v>
      </c>
      <c r="N56">
        <v>1.0587658723</v>
      </c>
      <c r="O56">
        <v>1.4183039591</v>
      </c>
      <c r="P56">
        <v>813</v>
      </c>
      <c r="Q56">
        <v>7149</v>
      </c>
      <c r="R56">
        <v>0.111324059</v>
      </c>
      <c r="S56">
        <v>0.0988645533</v>
      </c>
      <c r="T56">
        <v>0.1253537866</v>
      </c>
      <c r="U56" s="4">
        <v>6.120864E-21</v>
      </c>
      <c r="V56">
        <v>0.1137221989</v>
      </c>
      <c r="W56">
        <v>0.0037547836</v>
      </c>
      <c r="X56">
        <v>0.5685</v>
      </c>
      <c r="Y56">
        <v>0.4498</v>
      </c>
      <c r="Z56">
        <v>0.6872</v>
      </c>
      <c r="AA56">
        <v>1.7656650872</v>
      </c>
      <c r="AB56">
        <v>1.5680499942</v>
      </c>
      <c r="AC56">
        <v>1.9881848229</v>
      </c>
      <c r="AD56" s="4">
        <v>6.095888E-28</v>
      </c>
      <c r="AE56">
        <v>-0.9129</v>
      </c>
      <c r="AF56">
        <v>-1.0762</v>
      </c>
      <c r="AG56">
        <v>-0.7496</v>
      </c>
      <c r="AH56" s="4">
        <v>1.096229E-15</v>
      </c>
      <c r="AI56">
        <v>0.3859</v>
      </c>
      <c r="AJ56">
        <v>0.2915</v>
      </c>
      <c r="AK56">
        <v>0.4803</v>
      </c>
      <c r="AL56" t="s">
        <v>288</v>
      </c>
    </row>
    <row r="57" spans="1:38" ht="12.75">
      <c r="A57" t="s">
        <v>69</v>
      </c>
      <c r="B57">
        <v>554</v>
      </c>
      <c r="C57">
        <v>10679</v>
      </c>
      <c r="D57">
        <v>0.0462486671</v>
      </c>
      <c r="E57">
        <v>0.0405966218</v>
      </c>
      <c r="F57">
        <v>0.0526876157</v>
      </c>
      <c r="G57" s="4">
        <v>4.5134244E-06</v>
      </c>
      <c r="H57">
        <v>0.0518775166</v>
      </c>
      <c r="I57">
        <v>0.0021461324</v>
      </c>
      <c r="J57">
        <v>0.305</v>
      </c>
      <c r="K57">
        <v>0.1747</v>
      </c>
      <c r="L57">
        <v>0.4354</v>
      </c>
      <c r="M57">
        <v>1.3566351422</v>
      </c>
      <c r="N57">
        <v>1.1908408884</v>
      </c>
      <c r="O57">
        <v>1.5455120219</v>
      </c>
      <c r="P57">
        <v>1227</v>
      </c>
      <c r="Q57">
        <v>10050</v>
      </c>
      <c r="R57">
        <v>0.1204058072</v>
      </c>
      <c r="S57">
        <v>0.1077531478</v>
      </c>
      <c r="T57">
        <v>0.1345441754</v>
      </c>
      <c r="U57" s="4">
        <v>3.289841E-30</v>
      </c>
      <c r="V57">
        <v>0.1220895522</v>
      </c>
      <c r="W57">
        <v>0.0032657379</v>
      </c>
      <c r="X57">
        <v>0.6469</v>
      </c>
      <c r="Y57">
        <v>0.5359</v>
      </c>
      <c r="Z57">
        <v>0.758</v>
      </c>
      <c r="AA57">
        <v>1.9097069578</v>
      </c>
      <c r="AB57">
        <v>1.7090283331</v>
      </c>
      <c r="AC57">
        <v>2.1339497971</v>
      </c>
      <c r="AD57" s="4">
        <v>4.338568E-34</v>
      </c>
      <c r="AE57">
        <v>-0.8896</v>
      </c>
      <c r="AF57">
        <v>-1.0329</v>
      </c>
      <c r="AG57">
        <v>-0.7464</v>
      </c>
      <c r="AH57" s="4">
        <v>1.559639E-27</v>
      </c>
      <c r="AI57">
        <v>0.476</v>
      </c>
      <c r="AJ57">
        <v>0.3902</v>
      </c>
      <c r="AK57">
        <v>0.5618</v>
      </c>
      <c r="AL57" t="s">
        <v>289</v>
      </c>
    </row>
    <row r="58" spans="1:38" ht="12.75">
      <c r="A58" t="s">
        <v>64</v>
      </c>
      <c r="B58">
        <v>481</v>
      </c>
      <c r="C58">
        <v>10449</v>
      </c>
      <c r="D58">
        <v>0.0417616925</v>
      </c>
      <c r="E58">
        <v>0.0364957641</v>
      </c>
      <c r="F58">
        <v>0.0477874351</v>
      </c>
      <c r="G58">
        <v>0.0031646023</v>
      </c>
      <c r="H58">
        <v>0.0460331132</v>
      </c>
      <c r="I58">
        <v>0.00205005</v>
      </c>
      <c r="J58">
        <v>0.203</v>
      </c>
      <c r="K58">
        <v>0.0682</v>
      </c>
      <c r="L58">
        <v>0.3377</v>
      </c>
      <c r="M58">
        <v>1.2250164862</v>
      </c>
      <c r="N58">
        <v>1.0705483919</v>
      </c>
      <c r="O58">
        <v>1.4017725895</v>
      </c>
      <c r="P58">
        <v>917</v>
      </c>
      <c r="Q58">
        <v>9875</v>
      </c>
      <c r="R58">
        <v>0.0906657834</v>
      </c>
      <c r="S58">
        <v>0.0806964122</v>
      </c>
      <c r="T58">
        <v>0.1018667876</v>
      </c>
      <c r="U58" s="4">
        <v>9.829153E-10</v>
      </c>
      <c r="V58">
        <v>0.0928607595</v>
      </c>
      <c r="W58">
        <v>0.0029206838</v>
      </c>
      <c r="X58">
        <v>0.3633</v>
      </c>
      <c r="Y58">
        <v>0.2468</v>
      </c>
      <c r="Z58">
        <v>0.4797</v>
      </c>
      <c r="AA58">
        <v>1.4380126788</v>
      </c>
      <c r="AB58">
        <v>1.2798925849</v>
      </c>
      <c r="AC58">
        <v>1.6156671963</v>
      </c>
      <c r="AD58" s="4">
        <v>5.053232E-20</v>
      </c>
      <c r="AE58">
        <v>-0.708</v>
      </c>
      <c r="AF58">
        <v>-0.8594</v>
      </c>
      <c r="AG58">
        <v>-0.5565</v>
      </c>
      <c r="AH58" s="4">
        <v>5.086581E-10</v>
      </c>
      <c r="AI58">
        <v>0.2831</v>
      </c>
      <c r="AJ58">
        <v>0.1938</v>
      </c>
      <c r="AK58">
        <v>0.3724</v>
      </c>
      <c r="AL58" t="s">
        <v>290</v>
      </c>
    </row>
    <row r="59" spans="1:38" ht="12.75">
      <c r="A59" t="s">
        <v>66</v>
      </c>
      <c r="B59">
        <v>225</v>
      </c>
      <c r="C59">
        <v>7792</v>
      </c>
      <c r="D59">
        <v>0.0265253526</v>
      </c>
      <c r="E59">
        <v>0.0224649698</v>
      </c>
      <c r="F59">
        <v>0.0313196206</v>
      </c>
      <c r="G59">
        <v>0.0030753813</v>
      </c>
      <c r="H59">
        <v>0.02887577</v>
      </c>
      <c r="I59">
        <v>0.0018970541</v>
      </c>
      <c r="J59">
        <v>-0.2509</v>
      </c>
      <c r="K59">
        <v>-0.4171</v>
      </c>
      <c r="L59">
        <v>-0.0848</v>
      </c>
      <c r="M59">
        <v>0.7780813541</v>
      </c>
      <c r="N59">
        <v>0.6589761271</v>
      </c>
      <c r="O59">
        <v>0.918714</v>
      </c>
      <c r="P59">
        <v>490</v>
      </c>
      <c r="Q59">
        <v>7357</v>
      </c>
      <c r="R59">
        <v>0.0659597695</v>
      </c>
      <c r="S59">
        <v>0.0578348968</v>
      </c>
      <c r="T59">
        <v>0.0752260563</v>
      </c>
      <c r="U59">
        <v>0.5010453436</v>
      </c>
      <c r="V59">
        <v>0.066603235</v>
      </c>
      <c r="W59">
        <v>0.0029069023</v>
      </c>
      <c r="X59">
        <v>0.0451</v>
      </c>
      <c r="Y59">
        <v>-0.0863</v>
      </c>
      <c r="Z59">
        <v>0.1766</v>
      </c>
      <c r="AA59">
        <v>1.04616076</v>
      </c>
      <c r="AB59">
        <v>0.9172954966</v>
      </c>
      <c r="AC59">
        <v>1.1931295203</v>
      </c>
      <c r="AD59" s="4">
        <v>3.174926E-18</v>
      </c>
      <c r="AE59">
        <v>-0.8437</v>
      </c>
      <c r="AF59">
        <v>-1.0337</v>
      </c>
      <c r="AG59">
        <v>-0.6538</v>
      </c>
      <c r="AH59">
        <v>0.0573673291</v>
      </c>
      <c r="AI59">
        <v>-0.1029</v>
      </c>
      <c r="AJ59">
        <v>-0.209</v>
      </c>
      <c r="AK59">
        <v>0.0032</v>
      </c>
      <c r="AL59" t="s">
        <v>291</v>
      </c>
    </row>
    <row r="60" spans="1:38" ht="12.75">
      <c r="A60" t="s">
        <v>45</v>
      </c>
      <c r="B60">
        <v>294</v>
      </c>
      <c r="C60">
        <v>5220</v>
      </c>
      <c r="D60">
        <v>0.0511806212</v>
      </c>
      <c r="E60">
        <v>0.0438934564</v>
      </c>
      <c r="F60">
        <v>0.0596775967</v>
      </c>
      <c r="G60" s="4">
        <v>2.1594139E-07</v>
      </c>
      <c r="H60">
        <v>0.0563218391</v>
      </c>
      <c r="I60">
        <v>0.0031909141</v>
      </c>
      <c r="J60">
        <v>0.4063</v>
      </c>
      <c r="K60">
        <v>0.2527</v>
      </c>
      <c r="L60">
        <v>0.5599</v>
      </c>
      <c r="M60">
        <v>1.5013066035</v>
      </c>
      <c r="N60">
        <v>1.2875485754</v>
      </c>
      <c r="O60">
        <v>1.750552609</v>
      </c>
      <c r="P60">
        <v>517</v>
      </c>
      <c r="Q60">
        <v>4931</v>
      </c>
      <c r="R60">
        <v>0.1027877398</v>
      </c>
      <c r="S60">
        <v>0.0902751617</v>
      </c>
      <c r="T60">
        <v>0.1170346222</v>
      </c>
      <c r="U60" s="4">
        <v>1.584982E-13</v>
      </c>
      <c r="V60">
        <v>0.104846887</v>
      </c>
      <c r="W60">
        <v>0.004362736</v>
      </c>
      <c r="X60">
        <v>0.4887</v>
      </c>
      <c r="Y60">
        <v>0.3589</v>
      </c>
      <c r="Z60">
        <v>0.6186</v>
      </c>
      <c r="AA60">
        <v>1.6302740399</v>
      </c>
      <c r="AB60">
        <v>1.4318171893</v>
      </c>
      <c r="AC60">
        <v>1.8562379785</v>
      </c>
      <c r="AD60" s="4">
        <v>3.856726E-12</v>
      </c>
      <c r="AE60">
        <v>-0.6301</v>
      </c>
      <c r="AF60">
        <v>-0.808</v>
      </c>
      <c r="AG60">
        <v>-0.4522</v>
      </c>
      <c r="AH60" s="4">
        <v>3.103209E-18</v>
      </c>
      <c r="AI60">
        <v>0.4475</v>
      </c>
      <c r="AJ60">
        <v>0.3468</v>
      </c>
      <c r="AK60">
        <v>0.5483</v>
      </c>
      <c r="AL60" t="s">
        <v>292</v>
      </c>
    </row>
    <row r="61" spans="1:38" ht="12.75">
      <c r="A61" t="s">
        <v>42</v>
      </c>
      <c r="B61">
        <v>713</v>
      </c>
      <c r="C61">
        <v>13128</v>
      </c>
      <c r="D61">
        <v>0.0498861511</v>
      </c>
      <c r="E61">
        <v>0.0441161476</v>
      </c>
      <c r="F61">
        <v>0.0564108202</v>
      </c>
      <c r="G61" s="4">
        <v>1.2736378E-09</v>
      </c>
      <c r="H61">
        <v>0.0543113955</v>
      </c>
      <c r="I61">
        <v>0.0019779726</v>
      </c>
      <c r="J61">
        <v>0.3807</v>
      </c>
      <c r="K61">
        <v>0.2578</v>
      </c>
      <c r="L61">
        <v>0.5036</v>
      </c>
      <c r="M61">
        <v>1.4633352678</v>
      </c>
      <c r="N61">
        <v>1.2940808876</v>
      </c>
      <c r="O61">
        <v>1.6547266299</v>
      </c>
      <c r="P61">
        <v>1377</v>
      </c>
      <c r="Q61">
        <v>12461</v>
      </c>
      <c r="R61">
        <v>0.1065483984</v>
      </c>
      <c r="S61">
        <v>0.095494139</v>
      </c>
      <c r="T61">
        <v>0.1188822825</v>
      </c>
      <c r="U61" s="4">
        <v>6.090106E-21</v>
      </c>
      <c r="V61">
        <v>0.1105047749</v>
      </c>
      <c r="W61">
        <v>0.0028085741</v>
      </c>
      <c r="X61">
        <v>0.5247</v>
      </c>
      <c r="Y61">
        <v>0.4151</v>
      </c>
      <c r="Z61">
        <v>0.6342</v>
      </c>
      <c r="AA61">
        <v>1.6899202997</v>
      </c>
      <c r="AB61">
        <v>1.5145932398</v>
      </c>
      <c r="AC61">
        <v>1.8855429592</v>
      </c>
      <c r="AD61" s="4">
        <v>1.243135E-23</v>
      </c>
      <c r="AE61">
        <v>-0.6916</v>
      </c>
      <c r="AF61">
        <v>-0.8269</v>
      </c>
      <c r="AG61">
        <v>-0.5564</v>
      </c>
      <c r="AH61" s="4">
        <v>5.98614E-27</v>
      </c>
      <c r="AI61">
        <v>0.4527</v>
      </c>
      <c r="AJ61">
        <v>0.3702</v>
      </c>
      <c r="AK61">
        <v>0.5352</v>
      </c>
      <c r="AL61" t="s">
        <v>293</v>
      </c>
    </row>
    <row r="62" spans="1:38" ht="12.75">
      <c r="A62" t="s">
        <v>43</v>
      </c>
      <c r="B62">
        <v>304</v>
      </c>
      <c r="C62">
        <v>4526</v>
      </c>
      <c r="D62">
        <v>0.0639321473</v>
      </c>
      <c r="E62">
        <v>0.0550049161</v>
      </c>
      <c r="F62">
        <v>0.0743082574</v>
      </c>
      <c r="G62" s="4">
        <v>2.520692E-16</v>
      </c>
      <c r="H62">
        <v>0.0671674768</v>
      </c>
      <c r="I62">
        <v>0.0037206951</v>
      </c>
      <c r="J62">
        <v>0.6288</v>
      </c>
      <c r="K62">
        <v>0.4784</v>
      </c>
      <c r="L62">
        <v>0.7792</v>
      </c>
      <c r="M62">
        <v>1.8753534583</v>
      </c>
      <c r="N62">
        <v>1.6134865466</v>
      </c>
      <c r="O62">
        <v>2.1797210525</v>
      </c>
      <c r="P62">
        <v>507</v>
      </c>
      <c r="Q62">
        <v>4501</v>
      </c>
      <c r="R62">
        <v>0.1140393174</v>
      </c>
      <c r="S62">
        <v>0.1000658509</v>
      </c>
      <c r="T62">
        <v>0.1299640767</v>
      </c>
      <c r="U62" s="4">
        <v>6.338078E-19</v>
      </c>
      <c r="V62">
        <v>0.1126416352</v>
      </c>
      <c r="W62">
        <v>0.0047124254</v>
      </c>
      <c r="X62">
        <v>0.5926</v>
      </c>
      <c r="Y62">
        <v>0.4619</v>
      </c>
      <c r="Z62">
        <v>0.7233</v>
      </c>
      <c r="AA62">
        <v>1.8087306828</v>
      </c>
      <c r="AB62">
        <v>1.5871032809</v>
      </c>
      <c r="AC62">
        <v>2.0613067356</v>
      </c>
      <c r="AD62" s="4">
        <v>1.1767724E-08</v>
      </c>
      <c r="AE62">
        <v>-0.5115</v>
      </c>
      <c r="AF62">
        <v>-0.6873</v>
      </c>
      <c r="AG62">
        <v>-0.3357</v>
      </c>
      <c r="AH62" s="4">
        <v>4.03124E-33</v>
      </c>
      <c r="AI62">
        <v>0.6107</v>
      </c>
      <c r="AJ62">
        <v>0.5109</v>
      </c>
      <c r="AK62">
        <v>0.7105</v>
      </c>
      <c r="AL62" t="s">
        <v>294</v>
      </c>
    </row>
    <row r="63" spans="1:38" ht="12.75">
      <c r="A63" t="s">
        <v>44</v>
      </c>
      <c r="B63">
        <v>439</v>
      </c>
      <c r="C63">
        <v>9506</v>
      </c>
      <c r="D63">
        <v>0.0430089725</v>
      </c>
      <c r="E63">
        <v>0.0375239591</v>
      </c>
      <c r="F63">
        <v>0.0492957502</v>
      </c>
      <c r="G63">
        <v>0.0008424348</v>
      </c>
      <c r="H63">
        <v>0.0461813591</v>
      </c>
      <c r="I63">
        <v>0.0021526199</v>
      </c>
      <c r="J63">
        <v>0.2324</v>
      </c>
      <c r="K63">
        <v>0.096</v>
      </c>
      <c r="L63">
        <v>0.3688</v>
      </c>
      <c r="M63">
        <v>1.2616035694</v>
      </c>
      <c r="N63">
        <v>1.1007089453</v>
      </c>
      <c r="O63">
        <v>1.4460167449</v>
      </c>
      <c r="P63">
        <v>785</v>
      </c>
      <c r="Q63">
        <v>9150</v>
      </c>
      <c r="R63">
        <v>0.086645477</v>
      </c>
      <c r="S63">
        <v>0.0768746833</v>
      </c>
      <c r="T63">
        <v>0.0976581413</v>
      </c>
      <c r="U63" s="4">
        <v>1.912473E-07</v>
      </c>
      <c r="V63">
        <v>0.0857923497</v>
      </c>
      <c r="W63">
        <v>0.0029277646</v>
      </c>
      <c r="X63">
        <v>0.3179</v>
      </c>
      <c r="Y63">
        <v>0.1983</v>
      </c>
      <c r="Z63">
        <v>0.4376</v>
      </c>
      <c r="AA63">
        <v>1.3742482531</v>
      </c>
      <c r="AB63">
        <v>1.2192777157</v>
      </c>
      <c r="AC63">
        <v>1.548915589</v>
      </c>
      <c r="AD63" s="4">
        <v>1.284347E-15</v>
      </c>
      <c r="AE63">
        <v>-0.6332</v>
      </c>
      <c r="AF63">
        <v>-0.7884</v>
      </c>
      <c r="AG63">
        <v>-0.478</v>
      </c>
      <c r="AH63" s="4">
        <v>3.0418133E-09</v>
      </c>
      <c r="AI63">
        <v>0.2751</v>
      </c>
      <c r="AJ63">
        <v>0.1842</v>
      </c>
      <c r="AK63">
        <v>0.3661</v>
      </c>
      <c r="AL63" t="s">
        <v>295</v>
      </c>
    </row>
    <row r="64" spans="1:38" ht="12.75">
      <c r="A64" t="s">
        <v>38</v>
      </c>
      <c r="B64">
        <v>322</v>
      </c>
      <c r="C64">
        <v>8817</v>
      </c>
      <c r="D64">
        <v>0.0349530397</v>
      </c>
      <c r="E64">
        <v>0.0301041533</v>
      </c>
      <c r="F64">
        <v>0.0405829379</v>
      </c>
      <c r="G64">
        <v>0.743032391</v>
      </c>
      <c r="H64">
        <v>0.0365203584</v>
      </c>
      <c r="I64">
        <v>0.0019976912</v>
      </c>
      <c r="J64">
        <v>0.025</v>
      </c>
      <c r="K64">
        <v>-0.1244</v>
      </c>
      <c r="L64">
        <v>0.1743</v>
      </c>
      <c r="M64">
        <v>1.0252948897</v>
      </c>
      <c r="N64">
        <v>0.8830600945</v>
      </c>
      <c r="O64">
        <v>1.1904394926</v>
      </c>
      <c r="P64">
        <v>686</v>
      </c>
      <c r="Q64">
        <v>9259</v>
      </c>
      <c r="R64">
        <v>0.0755881303</v>
      </c>
      <c r="S64">
        <v>0.0667941728</v>
      </c>
      <c r="T64">
        <v>0.0855398786</v>
      </c>
      <c r="U64">
        <v>0.0040494933</v>
      </c>
      <c r="V64">
        <v>0.0740900745</v>
      </c>
      <c r="W64">
        <v>0.0027219638</v>
      </c>
      <c r="X64">
        <v>0.1814</v>
      </c>
      <c r="Y64">
        <v>0.0577</v>
      </c>
      <c r="Z64">
        <v>0.3051</v>
      </c>
      <c r="AA64">
        <v>1.1988722272</v>
      </c>
      <c r="AB64">
        <v>1.0593948874</v>
      </c>
      <c r="AC64">
        <v>1.3567128123</v>
      </c>
      <c r="AD64" s="4">
        <v>3.992191E-16</v>
      </c>
      <c r="AE64">
        <v>-0.7041</v>
      </c>
      <c r="AF64">
        <v>-0.8736</v>
      </c>
      <c r="AG64">
        <v>-0.5345</v>
      </c>
      <c r="AH64">
        <v>0.0374062572</v>
      </c>
      <c r="AI64">
        <v>0.1032</v>
      </c>
      <c r="AJ64">
        <v>0.006</v>
      </c>
      <c r="AK64">
        <v>0.2003</v>
      </c>
      <c r="AL64" t="s">
        <v>296</v>
      </c>
    </row>
    <row r="65" spans="1:38" ht="12.75">
      <c r="A65" t="s">
        <v>37</v>
      </c>
      <c r="B65">
        <v>551</v>
      </c>
      <c r="C65">
        <v>13849</v>
      </c>
      <c r="D65">
        <v>0.0391061151</v>
      </c>
      <c r="E65">
        <v>0.034327072</v>
      </c>
      <c r="F65">
        <v>0.0445505006</v>
      </c>
      <c r="G65">
        <v>0.0390314323</v>
      </c>
      <c r="H65">
        <v>0.0397862662</v>
      </c>
      <c r="I65">
        <v>0.0016608918</v>
      </c>
      <c r="J65">
        <v>0.1373</v>
      </c>
      <c r="K65">
        <v>0.0069</v>
      </c>
      <c r="L65">
        <v>0.2676</v>
      </c>
      <c r="M65">
        <v>1.1471191153</v>
      </c>
      <c r="N65">
        <v>1.0069330672</v>
      </c>
      <c r="O65">
        <v>1.3068219802</v>
      </c>
      <c r="P65">
        <v>928</v>
      </c>
      <c r="Q65">
        <v>14312</v>
      </c>
      <c r="R65">
        <v>0.0686526978</v>
      </c>
      <c r="S65">
        <v>0.0610625759</v>
      </c>
      <c r="T65">
        <v>0.0771862772</v>
      </c>
      <c r="U65">
        <v>0.1543512614</v>
      </c>
      <c r="V65">
        <v>0.0648406931</v>
      </c>
      <c r="W65">
        <v>0.0020583369</v>
      </c>
      <c r="X65">
        <v>0.0851</v>
      </c>
      <c r="Y65">
        <v>-0.032</v>
      </c>
      <c r="Z65">
        <v>0.2023</v>
      </c>
      <c r="AA65">
        <v>1.0888721863</v>
      </c>
      <c r="AB65">
        <v>0.9684883867</v>
      </c>
      <c r="AC65">
        <v>1.2242197783</v>
      </c>
      <c r="AD65" s="4">
        <v>5.294737E-11</v>
      </c>
      <c r="AE65">
        <v>-0.4956</v>
      </c>
      <c r="AF65">
        <v>-0.6436</v>
      </c>
      <c r="AG65">
        <v>-0.3476</v>
      </c>
      <c r="AH65">
        <v>0.0131347851</v>
      </c>
      <c r="AI65">
        <v>0.1112</v>
      </c>
      <c r="AJ65">
        <v>0.0233</v>
      </c>
      <c r="AK65">
        <v>0.1991</v>
      </c>
      <c r="AL65" t="s">
        <v>297</v>
      </c>
    </row>
    <row r="66" spans="1:38" ht="12.75">
      <c r="A66" t="s">
        <v>35</v>
      </c>
      <c r="B66">
        <v>361</v>
      </c>
      <c r="C66">
        <v>10915</v>
      </c>
      <c r="D66">
        <v>0.0334291415</v>
      </c>
      <c r="E66">
        <v>0.028952186</v>
      </c>
      <c r="F66">
        <v>0.0385983808</v>
      </c>
      <c r="G66">
        <v>0.7893629547</v>
      </c>
      <c r="H66">
        <v>0.0330737517</v>
      </c>
      <c r="I66">
        <v>0.0017116956</v>
      </c>
      <c r="J66">
        <v>-0.0196</v>
      </c>
      <c r="K66">
        <v>-0.1634</v>
      </c>
      <c r="L66">
        <v>0.1242</v>
      </c>
      <c r="M66">
        <v>0.980593625</v>
      </c>
      <c r="N66">
        <v>0.8492688646</v>
      </c>
      <c r="O66">
        <v>1.1322254912</v>
      </c>
      <c r="P66">
        <v>638</v>
      </c>
      <c r="Q66">
        <v>11768</v>
      </c>
      <c r="R66">
        <v>0.057199856</v>
      </c>
      <c r="S66">
        <v>0.0504194144</v>
      </c>
      <c r="T66">
        <v>0.0648921366</v>
      </c>
      <c r="U66">
        <v>0.1304164093</v>
      </c>
      <c r="V66">
        <v>0.0542148199</v>
      </c>
      <c r="W66">
        <v>0.0020873916</v>
      </c>
      <c r="X66">
        <v>-0.0974</v>
      </c>
      <c r="Y66">
        <v>-0.2235</v>
      </c>
      <c r="Z66">
        <v>0.0288</v>
      </c>
      <c r="AA66">
        <v>0.9072233769</v>
      </c>
      <c r="AB66">
        <v>0.7996815828</v>
      </c>
      <c r="AC66">
        <v>1.0292274742</v>
      </c>
      <c r="AD66" s="4">
        <v>3.2336212E-08</v>
      </c>
      <c r="AE66">
        <v>-0.4699</v>
      </c>
      <c r="AF66">
        <v>-0.6365</v>
      </c>
      <c r="AG66">
        <v>-0.3033</v>
      </c>
      <c r="AH66">
        <v>0.2319798722</v>
      </c>
      <c r="AI66">
        <v>-0.0585</v>
      </c>
      <c r="AJ66">
        <v>-0.1544</v>
      </c>
      <c r="AK66">
        <v>0.0374</v>
      </c>
      <c r="AL66" t="s">
        <v>298</v>
      </c>
    </row>
    <row r="67" spans="1:38" ht="12.75">
      <c r="A67" t="s">
        <v>36</v>
      </c>
      <c r="B67">
        <v>207</v>
      </c>
      <c r="C67">
        <v>4635</v>
      </c>
      <c r="D67">
        <v>0.0439615165</v>
      </c>
      <c r="E67">
        <v>0.0370718961</v>
      </c>
      <c r="F67">
        <v>0.0521315373</v>
      </c>
      <c r="G67">
        <v>0.0034565329</v>
      </c>
      <c r="H67">
        <v>0.0446601942</v>
      </c>
      <c r="I67">
        <v>0.0030339916</v>
      </c>
      <c r="J67">
        <v>0.2543</v>
      </c>
      <c r="K67">
        <v>0.0838</v>
      </c>
      <c r="L67">
        <v>0.4247</v>
      </c>
      <c r="M67">
        <v>1.2895450168</v>
      </c>
      <c r="N67">
        <v>1.0874483565</v>
      </c>
      <c r="O67">
        <v>1.5292002976</v>
      </c>
      <c r="P67">
        <v>444</v>
      </c>
      <c r="Q67">
        <v>5014</v>
      </c>
      <c r="R67">
        <v>0.0915127713</v>
      </c>
      <c r="S67">
        <v>0.0797120895</v>
      </c>
      <c r="T67">
        <v>0.1050604414</v>
      </c>
      <c r="U67" s="4">
        <v>1.2288771E-07</v>
      </c>
      <c r="V67">
        <v>0.0885520542</v>
      </c>
      <c r="W67">
        <v>0.0040121124</v>
      </c>
      <c r="X67">
        <v>0.3726</v>
      </c>
      <c r="Y67">
        <v>0.2345</v>
      </c>
      <c r="Z67">
        <v>0.5106</v>
      </c>
      <c r="AA67">
        <v>1.4514464046</v>
      </c>
      <c r="AB67">
        <v>1.2642806467</v>
      </c>
      <c r="AC67">
        <v>1.6663204257</v>
      </c>
      <c r="AD67" s="4">
        <v>4.490402E-11</v>
      </c>
      <c r="AE67">
        <v>-0.6659</v>
      </c>
      <c r="AF67">
        <v>-0.8641</v>
      </c>
      <c r="AG67">
        <v>-0.4678</v>
      </c>
      <c r="AH67" s="4">
        <v>2.2783645E-08</v>
      </c>
      <c r="AI67">
        <v>0.3134</v>
      </c>
      <c r="AJ67">
        <v>0.2035</v>
      </c>
      <c r="AK67">
        <v>0.4233</v>
      </c>
      <c r="AL67" t="s">
        <v>299</v>
      </c>
    </row>
    <row r="68" spans="1:38" ht="12.75">
      <c r="A68" t="s">
        <v>28</v>
      </c>
      <c r="B68">
        <v>72</v>
      </c>
      <c r="C68">
        <v>3719</v>
      </c>
      <c r="D68">
        <v>0.0198087269</v>
      </c>
      <c r="E68">
        <v>0.0153776851</v>
      </c>
      <c r="F68">
        <v>0.0255165624</v>
      </c>
      <c r="G68">
        <v>2.64099E-05</v>
      </c>
      <c r="H68">
        <v>0.019360043</v>
      </c>
      <c r="I68">
        <v>0.002259409</v>
      </c>
      <c r="J68">
        <v>-0.5429</v>
      </c>
      <c r="K68">
        <v>-0.7961</v>
      </c>
      <c r="L68">
        <v>-0.2897</v>
      </c>
      <c r="M68">
        <v>0.5810592327</v>
      </c>
      <c r="N68">
        <v>0.4510812813</v>
      </c>
      <c r="O68">
        <v>0.7484900082</v>
      </c>
      <c r="P68">
        <v>119</v>
      </c>
      <c r="Q68">
        <v>4190</v>
      </c>
      <c r="R68">
        <v>0.0305208697</v>
      </c>
      <c r="S68">
        <v>0.0247725885</v>
      </c>
      <c r="T68">
        <v>0.0376029936</v>
      </c>
      <c r="U68" s="4">
        <v>9.469886E-12</v>
      </c>
      <c r="V68">
        <v>0.0284009547</v>
      </c>
      <c r="W68">
        <v>0.0025662738</v>
      </c>
      <c r="X68">
        <v>-0.7255</v>
      </c>
      <c r="Y68">
        <v>-0.9342</v>
      </c>
      <c r="Z68">
        <v>-0.5168</v>
      </c>
      <c r="AA68">
        <v>0.4840789537</v>
      </c>
      <c r="AB68">
        <v>0.3929078307</v>
      </c>
      <c r="AC68">
        <v>0.5964056074</v>
      </c>
      <c r="AD68">
        <v>0.022801224</v>
      </c>
      <c r="AE68">
        <v>-0.3651</v>
      </c>
      <c r="AF68">
        <v>-0.6793</v>
      </c>
      <c r="AG68">
        <v>-0.0508</v>
      </c>
      <c r="AH68" s="4">
        <v>3.762474E-14</v>
      </c>
      <c r="AI68">
        <v>-0.6342</v>
      </c>
      <c r="AJ68">
        <v>-0.7984</v>
      </c>
      <c r="AK68">
        <v>-0.47</v>
      </c>
      <c r="AL68" t="s">
        <v>300</v>
      </c>
    </row>
    <row r="69" spans="1:38" ht="12.75">
      <c r="A69" t="s">
        <v>27</v>
      </c>
      <c r="B69">
        <v>56</v>
      </c>
      <c r="C69">
        <v>1762</v>
      </c>
      <c r="D69">
        <v>0.0312976395</v>
      </c>
      <c r="E69">
        <v>0.0236492889</v>
      </c>
      <c r="F69">
        <v>0.0414195219</v>
      </c>
      <c r="G69">
        <v>0.5498941259</v>
      </c>
      <c r="H69">
        <v>0.0317820658</v>
      </c>
      <c r="I69">
        <v>0.0041790221</v>
      </c>
      <c r="J69">
        <v>-0.0855</v>
      </c>
      <c r="K69">
        <v>-0.3657</v>
      </c>
      <c r="L69">
        <v>0.1947</v>
      </c>
      <c r="M69">
        <v>0.9180692175</v>
      </c>
      <c r="N69">
        <v>0.6937163465</v>
      </c>
      <c r="O69">
        <v>1.2149794255</v>
      </c>
      <c r="P69">
        <v>143</v>
      </c>
      <c r="Q69">
        <v>1867</v>
      </c>
      <c r="R69">
        <v>0.0792981863</v>
      </c>
      <c r="S69">
        <v>0.0652980704</v>
      </c>
      <c r="T69">
        <v>0.0962999719</v>
      </c>
      <c r="U69">
        <v>0.020692151</v>
      </c>
      <c r="V69">
        <v>0.0765934655</v>
      </c>
      <c r="W69">
        <v>0.0061548883</v>
      </c>
      <c r="X69">
        <v>0.2293</v>
      </c>
      <c r="Y69">
        <v>0.035</v>
      </c>
      <c r="Z69">
        <v>0.4236</v>
      </c>
      <c r="AA69">
        <v>1.2577158991</v>
      </c>
      <c r="AB69">
        <v>1.0356658231</v>
      </c>
      <c r="AC69">
        <v>1.5273742241</v>
      </c>
      <c r="AD69" s="4">
        <v>2.4968315E-07</v>
      </c>
      <c r="AE69">
        <v>-0.8625</v>
      </c>
      <c r="AF69">
        <v>-1.1902</v>
      </c>
      <c r="AG69">
        <v>-0.5347</v>
      </c>
      <c r="AH69">
        <v>0.4087676306</v>
      </c>
      <c r="AI69">
        <v>0.0719</v>
      </c>
      <c r="AJ69">
        <v>-0.0987</v>
      </c>
      <c r="AK69">
        <v>0.2425</v>
      </c>
      <c r="AL69" t="s">
        <v>301</v>
      </c>
    </row>
    <row r="70" spans="1:38" ht="12.75">
      <c r="A70" t="s">
        <v>30</v>
      </c>
      <c r="B70">
        <v>108</v>
      </c>
      <c r="C70">
        <v>3227</v>
      </c>
      <c r="D70">
        <v>0.0350613469</v>
      </c>
      <c r="E70">
        <v>0.0281521228</v>
      </c>
      <c r="F70">
        <v>0.0436662648</v>
      </c>
      <c r="G70">
        <v>0.8020407422</v>
      </c>
      <c r="H70">
        <v>0.033467617</v>
      </c>
      <c r="I70">
        <v>0.0031660744</v>
      </c>
      <c r="J70">
        <v>0.0281</v>
      </c>
      <c r="K70">
        <v>-0.1914</v>
      </c>
      <c r="L70">
        <v>0.2476</v>
      </c>
      <c r="M70">
        <v>1.0284719186</v>
      </c>
      <c r="N70">
        <v>0.8258002131</v>
      </c>
      <c r="O70">
        <v>1.2808842508</v>
      </c>
      <c r="P70">
        <v>192</v>
      </c>
      <c r="Q70">
        <v>3925</v>
      </c>
      <c r="R70">
        <v>0.0564867374</v>
      </c>
      <c r="S70">
        <v>0.04740859</v>
      </c>
      <c r="T70">
        <v>0.0673032356</v>
      </c>
      <c r="U70">
        <v>0.2188580279</v>
      </c>
      <c r="V70">
        <v>0.0489171975</v>
      </c>
      <c r="W70">
        <v>0.003442866</v>
      </c>
      <c r="X70">
        <v>-0.1099</v>
      </c>
      <c r="Y70">
        <v>-0.2851</v>
      </c>
      <c r="Z70">
        <v>0.0653</v>
      </c>
      <c r="AA70">
        <v>0.8959128958</v>
      </c>
      <c r="AB70">
        <v>0.7519281359</v>
      </c>
      <c r="AC70">
        <v>1.0674689223</v>
      </c>
      <c r="AD70">
        <v>0.0024050632</v>
      </c>
      <c r="AE70">
        <v>-0.4097</v>
      </c>
      <c r="AF70">
        <v>-0.6743</v>
      </c>
      <c r="AG70">
        <v>-0.1451</v>
      </c>
      <c r="AH70">
        <v>0.5684631717</v>
      </c>
      <c r="AI70">
        <v>-0.0409</v>
      </c>
      <c r="AJ70">
        <v>-0.1815</v>
      </c>
      <c r="AK70">
        <v>0.0997</v>
      </c>
      <c r="AL70" t="s">
        <v>302</v>
      </c>
    </row>
    <row r="71" spans="1:38" ht="12.75">
      <c r="A71" t="s">
        <v>26</v>
      </c>
      <c r="B71">
        <v>133</v>
      </c>
      <c r="C71">
        <v>4642</v>
      </c>
      <c r="D71">
        <v>0.0271672801</v>
      </c>
      <c r="E71">
        <v>0.0223125827</v>
      </c>
      <c r="F71">
        <v>0.0330782463</v>
      </c>
      <c r="G71">
        <v>0.0238131445</v>
      </c>
      <c r="H71">
        <v>0.0286514433</v>
      </c>
      <c r="I71">
        <v>0.0024485458</v>
      </c>
      <c r="J71">
        <v>-0.227</v>
      </c>
      <c r="K71">
        <v>-0.4239</v>
      </c>
      <c r="L71">
        <v>-0.0301</v>
      </c>
      <c r="M71">
        <v>0.7969113313</v>
      </c>
      <c r="N71">
        <v>0.6545060797</v>
      </c>
      <c r="O71">
        <v>0.970300643</v>
      </c>
      <c r="P71">
        <v>207</v>
      </c>
      <c r="Q71">
        <v>4535</v>
      </c>
      <c r="R71">
        <v>0.0453672417</v>
      </c>
      <c r="S71">
        <v>0.0382649255</v>
      </c>
      <c r="T71">
        <v>0.053787812</v>
      </c>
      <c r="U71">
        <v>0.0001513404</v>
      </c>
      <c r="V71">
        <v>0.0456449835</v>
      </c>
      <c r="W71">
        <v>0.0030992946</v>
      </c>
      <c r="X71">
        <v>-0.3291</v>
      </c>
      <c r="Y71">
        <v>-0.4994</v>
      </c>
      <c r="Z71">
        <v>-0.1589</v>
      </c>
      <c r="AA71">
        <v>0.7195511506</v>
      </c>
      <c r="AB71">
        <v>0.6069042365</v>
      </c>
      <c r="AC71">
        <v>0.8531063506</v>
      </c>
      <c r="AD71">
        <v>0.0003204477</v>
      </c>
      <c r="AE71">
        <v>-0.4456</v>
      </c>
      <c r="AF71">
        <v>-0.6883</v>
      </c>
      <c r="AG71">
        <v>-0.2029</v>
      </c>
      <c r="AH71">
        <v>2.88448E-05</v>
      </c>
      <c r="AI71">
        <v>-0.2781</v>
      </c>
      <c r="AJ71">
        <v>-0.4084</v>
      </c>
      <c r="AK71">
        <v>-0.1478</v>
      </c>
      <c r="AL71" t="s">
        <v>303</v>
      </c>
    </row>
    <row r="72" spans="1:38" ht="12.75">
      <c r="A72" t="s">
        <v>25</v>
      </c>
      <c r="B72">
        <v>133</v>
      </c>
      <c r="C72">
        <v>3178</v>
      </c>
      <c r="D72">
        <v>0.039995551</v>
      </c>
      <c r="E72">
        <v>0.0323551923</v>
      </c>
      <c r="F72">
        <v>0.0494401048</v>
      </c>
      <c r="G72">
        <v>0.1397060887</v>
      </c>
      <c r="H72">
        <v>0.0418502203</v>
      </c>
      <c r="I72">
        <v>0.0035521282</v>
      </c>
      <c r="J72">
        <v>0.1597</v>
      </c>
      <c r="K72">
        <v>-0.0523</v>
      </c>
      <c r="L72">
        <v>0.3717</v>
      </c>
      <c r="M72">
        <v>1.1732093793</v>
      </c>
      <c r="N72">
        <v>0.9490909398</v>
      </c>
      <c r="O72">
        <v>1.450251172</v>
      </c>
      <c r="P72">
        <v>299</v>
      </c>
      <c r="Q72">
        <v>3571</v>
      </c>
      <c r="R72">
        <v>0.0909996943</v>
      </c>
      <c r="S72">
        <v>0.0781041153</v>
      </c>
      <c r="T72">
        <v>0.1060244307</v>
      </c>
      <c r="U72" s="4">
        <v>2.5225375E-06</v>
      </c>
      <c r="V72">
        <v>0.0837300476</v>
      </c>
      <c r="W72">
        <v>0.0046350825</v>
      </c>
      <c r="X72">
        <v>0.3669</v>
      </c>
      <c r="Y72">
        <v>0.2141</v>
      </c>
      <c r="Z72">
        <v>0.5198</v>
      </c>
      <c r="AA72">
        <v>1.443308702</v>
      </c>
      <c r="AB72">
        <v>1.2387772311</v>
      </c>
      <c r="AC72">
        <v>1.6816098626</v>
      </c>
      <c r="AD72" s="4">
        <v>1.2694282E-09</v>
      </c>
      <c r="AE72">
        <v>-0.7549</v>
      </c>
      <c r="AF72">
        <v>-0.9986</v>
      </c>
      <c r="AG72">
        <v>-0.5112</v>
      </c>
      <c r="AH72">
        <v>8.0566E-05</v>
      </c>
      <c r="AI72">
        <v>0.2633</v>
      </c>
      <c r="AJ72">
        <v>0.1324</v>
      </c>
      <c r="AK72">
        <v>0.3943</v>
      </c>
      <c r="AL72" t="s">
        <v>304</v>
      </c>
    </row>
    <row r="73" spans="1:38" ht="12.75">
      <c r="A73" t="s">
        <v>29</v>
      </c>
      <c r="B73">
        <v>7</v>
      </c>
      <c r="C73">
        <v>511</v>
      </c>
      <c r="D73">
        <v>0.0142719871</v>
      </c>
      <c r="E73">
        <v>0.0067041316</v>
      </c>
      <c r="F73">
        <v>0.0303826993</v>
      </c>
      <c r="G73">
        <v>0.0239040246</v>
      </c>
      <c r="H73">
        <v>0.0136986301</v>
      </c>
      <c r="I73">
        <v>0.0051420103</v>
      </c>
      <c r="J73">
        <v>-0.8707</v>
      </c>
      <c r="K73">
        <v>-1.6263</v>
      </c>
      <c r="L73">
        <v>-0.1152</v>
      </c>
      <c r="M73">
        <v>0.4186472922</v>
      </c>
      <c r="N73">
        <v>0.1966556259</v>
      </c>
      <c r="O73">
        <v>0.8912308227</v>
      </c>
      <c r="P73">
        <v>41</v>
      </c>
      <c r="Q73">
        <v>578</v>
      </c>
      <c r="R73">
        <v>0.0757996709</v>
      </c>
      <c r="S73">
        <v>0.0536805772</v>
      </c>
      <c r="T73">
        <v>0.107032942</v>
      </c>
      <c r="U73">
        <v>0.2954758843</v>
      </c>
      <c r="V73">
        <v>0.0709342561</v>
      </c>
      <c r="W73">
        <v>0.010677936</v>
      </c>
      <c r="X73">
        <v>0.1842</v>
      </c>
      <c r="Y73">
        <v>-0.1609</v>
      </c>
      <c r="Z73">
        <v>0.5292</v>
      </c>
      <c r="AA73">
        <v>1.2022273863</v>
      </c>
      <c r="AB73">
        <v>0.8514055443</v>
      </c>
      <c r="AC73">
        <v>1.6976054456</v>
      </c>
      <c r="AD73">
        <v>0.000141177</v>
      </c>
      <c r="AE73">
        <v>-1.6026</v>
      </c>
      <c r="AF73">
        <v>-2.4278</v>
      </c>
      <c r="AG73">
        <v>-0.7773</v>
      </c>
      <c r="AH73">
        <v>0.1053034699</v>
      </c>
      <c r="AI73">
        <v>-0.3433</v>
      </c>
      <c r="AJ73">
        <v>-0.7587</v>
      </c>
      <c r="AK73">
        <v>0.0721</v>
      </c>
      <c r="AL73" t="s">
        <v>305</v>
      </c>
    </row>
    <row r="74" spans="1:38" ht="12.75">
      <c r="A74" t="s">
        <v>39</v>
      </c>
      <c r="B74">
        <v>309</v>
      </c>
      <c r="C74">
        <v>3650</v>
      </c>
      <c r="D74">
        <v>0.0820064802</v>
      </c>
      <c r="E74">
        <v>0.0705931717</v>
      </c>
      <c r="F74">
        <v>0.0952650609</v>
      </c>
      <c r="G74" s="4">
        <v>1.668566E-30</v>
      </c>
      <c r="H74">
        <v>0.0846575342</v>
      </c>
      <c r="I74">
        <v>0.0046076362</v>
      </c>
      <c r="J74">
        <v>0.8778</v>
      </c>
      <c r="K74">
        <v>0.7279</v>
      </c>
      <c r="L74">
        <v>1.0276</v>
      </c>
      <c r="M74">
        <v>2.4055368496</v>
      </c>
      <c r="N74">
        <v>2.0707445963</v>
      </c>
      <c r="O74">
        <v>2.7944573874</v>
      </c>
      <c r="P74">
        <v>487</v>
      </c>
      <c r="Q74">
        <v>3651</v>
      </c>
      <c r="R74">
        <v>0.1373759566</v>
      </c>
      <c r="S74">
        <v>0.1203399041</v>
      </c>
      <c r="T74">
        <v>0.1568237368</v>
      </c>
      <c r="U74" s="4">
        <v>9.44443E-31</v>
      </c>
      <c r="V74">
        <v>0.1333881128</v>
      </c>
      <c r="W74">
        <v>0.0056268452</v>
      </c>
      <c r="X74">
        <v>0.7788</v>
      </c>
      <c r="Y74">
        <v>0.6464</v>
      </c>
      <c r="Z74">
        <v>0.9112</v>
      </c>
      <c r="AA74">
        <v>2.178863513</v>
      </c>
      <c r="AB74">
        <v>1.9086616958</v>
      </c>
      <c r="AC74">
        <v>2.4873167512</v>
      </c>
      <c r="AD74" s="4">
        <v>6.2183239E-07</v>
      </c>
      <c r="AE74">
        <v>-0.4487</v>
      </c>
      <c r="AF74">
        <v>-0.6251</v>
      </c>
      <c r="AG74">
        <v>-0.2723</v>
      </c>
      <c r="AH74" s="4">
        <v>5.027809E-59</v>
      </c>
      <c r="AI74">
        <v>0.8283</v>
      </c>
      <c r="AJ74">
        <v>0.7281</v>
      </c>
      <c r="AK74">
        <v>0.9285</v>
      </c>
      <c r="AL74" t="s">
        <v>306</v>
      </c>
    </row>
    <row r="75" spans="1:38" ht="12.75">
      <c r="A75" t="s">
        <v>40</v>
      </c>
      <c r="B75">
        <v>118</v>
      </c>
      <c r="C75">
        <v>2735</v>
      </c>
      <c r="D75">
        <v>0.0434115203</v>
      </c>
      <c r="E75">
        <v>0.0352670728</v>
      </c>
      <c r="F75">
        <v>0.0534368164</v>
      </c>
      <c r="G75">
        <v>0.0226089923</v>
      </c>
      <c r="H75">
        <v>0.0431444241</v>
      </c>
      <c r="I75">
        <v>0.0038851418</v>
      </c>
      <c r="J75">
        <v>0.2417</v>
      </c>
      <c r="K75">
        <v>0.0339</v>
      </c>
      <c r="L75">
        <v>0.4495</v>
      </c>
      <c r="M75">
        <v>1.2734117046</v>
      </c>
      <c r="N75">
        <v>1.034506578</v>
      </c>
      <c r="O75">
        <v>1.5674886983</v>
      </c>
      <c r="P75">
        <v>266</v>
      </c>
      <c r="Q75">
        <v>2869</v>
      </c>
      <c r="R75">
        <v>0.100447508</v>
      </c>
      <c r="S75">
        <v>0.0859147978</v>
      </c>
      <c r="T75">
        <v>0.1174384636</v>
      </c>
      <c r="U75" s="4">
        <v>5.196346E-09</v>
      </c>
      <c r="V75">
        <v>0.0927152318</v>
      </c>
      <c r="W75">
        <v>0.0054147958</v>
      </c>
      <c r="X75">
        <v>0.4657</v>
      </c>
      <c r="Y75">
        <v>0.3094</v>
      </c>
      <c r="Z75">
        <v>0.622</v>
      </c>
      <c r="AA75">
        <v>1.5931565869</v>
      </c>
      <c r="AB75">
        <v>1.3626592519</v>
      </c>
      <c r="AC75">
        <v>1.8626431421</v>
      </c>
      <c r="AD75" s="4">
        <v>4.374423E-10</v>
      </c>
      <c r="AE75">
        <v>-0.7717</v>
      </c>
      <c r="AF75">
        <v>-1.0141</v>
      </c>
      <c r="AG75">
        <v>-0.5293</v>
      </c>
      <c r="AH75" s="4">
        <v>1.0127007E-07</v>
      </c>
      <c r="AI75">
        <v>0.3537</v>
      </c>
      <c r="AJ75">
        <v>0.2235</v>
      </c>
      <c r="AK75">
        <v>0.4839</v>
      </c>
      <c r="AL75" t="s">
        <v>307</v>
      </c>
    </row>
    <row r="76" spans="1:38" ht="12.75">
      <c r="A76" t="s">
        <v>41</v>
      </c>
      <c r="B76">
        <v>33</v>
      </c>
      <c r="C76">
        <v>851</v>
      </c>
      <c r="D76">
        <v>0.036545465</v>
      </c>
      <c r="E76">
        <v>0.0245680337</v>
      </c>
      <c r="F76">
        <v>0.0543621452</v>
      </c>
      <c r="G76">
        <v>0.7314639066</v>
      </c>
      <c r="H76">
        <v>0.0387779083</v>
      </c>
      <c r="I76">
        <v>0.0066181908</v>
      </c>
      <c r="J76">
        <v>0.0695</v>
      </c>
      <c r="K76">
        <v>-0.3276</v>
      </c>
      <c r="L76">
        <v>0.4666</v>
      </c>
      <c r="M76">
        <v>1.0720062922</v>
      </c>
      <c r="N76">
        <v>0.7206663448</v>
      </c>
      <c r="O76">
        <v>1.5946318274</v>
      </c>
      <c r="P76">
        <v>126</v>
      </c>
      <c r="Q76">
        <v>983</v>
      </c>
      <c r="R76">
        <v>0.139536923</v>
      </c>
      <c r="S76">
        <v>0.1137636808</v>
      </c>
      <c r="T76">
        <v>0.1711491114</v>
      </c>
      <c r="U76" s="4">
        <v>2.445228E-14</v>
      </c>
      <c r="V76">
        <v>0.1281790437</v>
      </c>
      <c r="W76">
        <v>0.0106621652</v>
      </c>
      <c r="X76">
        <v>0.7944</v>
      </c>
      <c r="Y76">
        <v>0.5902</v>
      </c>
      <c r="Z76">
        <v>0.9986</v>
      </c>
      <c r="AA76">
        <v>2.2131377114</v>
      </c>
      <c r="AB76">
        <v>1.8043589237</v>
      </c>
      <c r="AC76">
        <v>2.7145256221</v>
      </c>
      <c r="AD76" s="4">
        <v>1.0975568E-08</v>
      </c>
      <c r="AE76">
        <v>-1.2726</v>
      </c>
      <c r="AF76">
        <v>-1.709</v>
      </c>
      <c r="AG76">
        <v>-0.8361</v>
      </c>
      <c r="AH76">
        <v>0.0001509658</v>
      </c>
      <c r="AI76">
        <v>0.432</v>
      </c>
      <c r="AJ76">
        <v>0.2086</v>
      </c>
      <c r="AK76">
        <v>0.6554</v>
      </c>
      <c r="AL76" t="s">
        <v>308</v>
      </c>
    </row>
    <row r="77" spans="1:38" ht="12.75">
      <c r="A77" t="s">
        <v>46</v>
      </c>
      <c r="B77">
        <v>60</v>
      </c>
      <c r="C77">
        <v>1130</v>
      </c>
      <c r="D77">
        <v>0.0583367825</v>
      </c>
      <c r="E77">
        <v>0.0441764297</v>
      </c>
      <c r="F77">
        <v>0.0770361076</v>
      </c>
      <c r="G77">
        <v>0.0001525549</v>
      </c>
      <c r="H77">
        <v>0.0530973451</v>
      </c>
      <c r="I77">
        <v>0.0066703688</v>
      </c>
      <c r="J77">
        <v>0.5372</v>
      </c>
      <c r="K77">
        <v>0.2592</v>
      </c>
      <c r="L77">
        <v>0.8152</v>
      </c>
      <c r="M77">
        <v>1.71122184</v>
      </c>
      <c r="N77">
        <v>1.2958491718</v>
      </c>
      <c r="O77">
        <v>2.2597384397</v>
      </c>
      <c r="P77">
        <v>112</v>
      </c>
      <c r="Q77">
        <v>1494</v>
      </c>
      <c r="R77">
        <v>0.0860971825</v>
      </c>
      <c r="S77">
        <v>0.069405583</v>
      </c>
      <c r="T77">
        <v>0.1068030051</v>
      </c>
      <c r="U77">
        <v>0.00460426</v>
      </c>
      <c r="V77">
        <v>0.0749665328</v>
      </c>
      <c r="W77">
        <v>0.0068129804</v>
      </c>
      <c r="X77">
        <v>0.3116</v>
      </c>
      <c r="Y77">
        <v>0.096</v>
      </c>
      <c r="Z77">
        <v>0.5271</v>
      </c>
      <c r="AA77">
        <v>1.3655519797</v>
      </c>
      <c r="AB77">
        <v>1.1008133893</v>
      </c>
      <c r="AC77">
        <v>1.6939585106</v>
      </c>
      <c r="AD77">
        <v>0.0625386807</v>
      </c>
      <c r="AE77">
        <v>-0.322</v>
      </c>
      <c r="AF77">
        <v>-0.6609</v>
      </c>
      <c r="AG77">
        <v>0.0169</v>
      </c>
      <c r="AH77" s="4">
        <v>2.3218925E-06</v>
      </c>
      <c r="AI77">
        <v>0.4244</v>
      </c>
      <c r="AJ77">
        <v>0.2483</v>
      </c>
      <c r="AK77">
        <v>0.6005</v>
      </c>
      <c r="AL77" t="s">
        <v>309</v>
      </c>
    </row>
    <row r="78" spans="1:38" ht="12.75">
      <c r="A78" t="s">
        <v>48</v>
      </c>
      <c r="B78" s="38"/>
      <c r="C78" s="38"/>
      <c r="D78" s="38"/>
      <c r="E78" s="38"/>
      <c r="F78" s="38"/>
      <c r="G78" s="38"/>
      <c r="H78" s="38"/>
      <c r="I78" s="38"/>
      <c r="J78" s="38"/>
      <c r="K78" s="38"/>
      <c r="L78" s="38"/>
      <c r="M78" s="38"/>
      <c r="N78" s="38"/>
      <c r="O78" s="38"/>
      <c r="P78">
        <v>10</v>
      </c>
      <c r="Q78">
        <v>124</v>
      </c>
      <c r="R78">
        <v>0.0885818679</v>
      </c>
      <c r="S78">
        <v>0.0446490323</v>
      </c>
      <c r="T78">
        <v>0.1757428308</v>
      </c>
      <c r="U78">
        <v>0.3306920001</v>
      </c>
      <c r="V78">
        <v>0.0806451613</v>
      </c>
      <c r="W78">
        <v>0.0244523103</v>
      </c>
      <c r="X78">
        <v>0.34</v>
      </c>
      <c r="Y78">
        <v>-0.3451</v>
      </c>
      <c r="Z78">
        <v>1.0251</v>
      </c>
      <c r="AA78">
        <v>1.4049605527</v>
      </c>
      <c r="AB78">
        <v>0.7081599263</v>
      </c>
      <c r="AC78">
        <v>2.7873847154</v>
      </c>
      <c r="AD78">
        <v>0.1382576836</v>
      </c>
      <c r="AE78">
        <v>-1.0466</v>
      </c>
      <c r="AF78">
        <v>-2.4304</v>
      </c>
      <c r="AG78">
        <v>0.3372</v>
      </c>
      <c r="AH78">
        <v>0.7980172858</v>
      </c>
      <c r="AI78">
        <v>0.0906</v>
      </c>
      <c r="AJ78">
        <v>-0.603</v>
      </c>
      <c r="AK78">
        <v>0.7842</v>
      </c>
      <c r="AL78" t="s">
        <v>310</v>
      </c>
    </row>
    <row r="79" spans="1:38" ht="12.75">
      <c r="A79" t="s">
        <v>47</v>
      </c>
      <c r="B79">
        <v>11</v>
      </c>
      <c r="C79">
        <v>334</v>
      </c>
      <c r="D79">
        <v>0.0343356277</v>
      </c>
      <c r="E79">
        <v>0.0184103352</v>
      </c>
      <c r="F79">
        <v>0.064036603</v>
      </c>
      <c r="G79">
        <v>0.9820407838</v>
      </c>
      <c r="H79">
        <v>0.0329341317</v>
      </c>
      <c r="I79">
        <v>0.0097651272</v>
      </c>
      <c r="J79">
        <v>0.0072</v>
      </c>
      <c r="K79">
        <v>-0.6161</v>
      </c>
      <c r="L79">
        <v>0.6304</v>
      </c>
      <c r="M79">
        <v>1.0071840342</v>
      </c>
      <c r="N79">
        <v>0.5400395141</v>
      </c>
      <c r="O79">
        <v>1.8784175089</v>
      </c>
      <c r="P79">
        <v>21</v>
      </c>
      <c r="Q79">
        <v>416</v>
      </c>
      <c r="R79">
        <v>0.0580140973</v>
      </c>
      <c r="S79">
        <v>0.0363785743</v>
      </c>
      <c r="T79">
        <v>0.0925169705</v>
      </c>
      <c r="U79">
        <v>0.7266853391</v>
      </c>
      <c r="V79">
        <v>0.0504807692</v>
      </c>
      <c r="W79">
        <v>0.0107341633</v>
      </c>
      <c r="X79">
        <v>-0.0832</v>
      </c>
      <c r="Y79">
        <v>-0.5499</v>
      </c>
      <c r="Z79">
        <v>0.3835</v>
      </c>
      <c r="AA79">
        <v>0.9201377227</v>
      </c>
      <c r="AB79">
        <v>0.576985596</v>
      </c>
      <c r="AC79">
        <v>1.4673735959</v>
      </c>
      <c r="AD79">
        <v>0.2462071831</v>
      </c>
      <c r="AE79">
        <v>-0.4573</v>
      </c>
      <c r="AF79">
        <v>-1.2302</v>
      </c>
      <c r="AG79">
        <v>0.3156</v>
      </c>
      <c r="AH79">
        <v>0.8481743935</v>
      </c>
      <c r="AI79">
        <v>-0.038</v>
      </c>
      <c r="AJ79">
        <v>-0.4274</v>
      </c>
      <c r="AK79">
        <v>0.3514</v>
      </c>
      <c r="AL79" t="s">
        <v>311</v>
      </c>
    </row>
    <row r="80" spans="1:38" ht="12.75">
      <c r="A80" t="s">
        <v>53</v>
      </c>
      <c r="B80">
        <v>15</v>
      </c>
      <c r="C80">
        <v>180</v>
      </c>
      <c r="D80">
        <v>0.0911690985</v>
      </c>
      <c r="E80">
        <v>0.0537277873</v>
      </c>
      <c r="F80">
        <v>0.1547021557</v>
      </c>
      <c r="G80">
        <v>0.0002662639</v>
      </c>
      <c r="H80">
        <v>0.0833333333</v>
      </c>
      <c r="I80">
        <v>0.0206005514</v>
      </c>
      <c r="J80">
        <v>0.9837</v>
      </c>
      <c r="K80">
        <v>0.4549</v>
      </c>
      <c r="L80">
        <v>1.5125</v>
      </c>
      <c r="M80">
        <v>2.6743084867</v>
      </c>
      <c r="N80">
        <v>1.5760238937</v>
      </c>
      <c r="O80">
        <v>4.5379552372</v>
      </c>
      <c r="P80">
        <v>37</v>
      </c>
      <c r="Q80">
        <v>222</v>
      </c>
      <c r="R80">
        <v>0.2027093874</v>
      </c>
      <c r="S80">
        <v>0.1437864035</v>
      </c>
      <c r="T80">
        <v>0.2857787297</v>
      </c>
      <c r="U80" s="4">
        <v>2.652058E-11</v>
      </c>
      <c r="V80">
        <v>0.1666666667</v>
      </c>
      <c r="W80">
        <v>0.0250125094</v>
      </c>
      <c r="X80">
        <v>1.1679</v>
      </c>
      <c r="Y80">
        <v>0.8244</v>
      </c>
      <c r="Z80">
        <v>1.5113</v>
      </c>
      <c r="AA80">
        <v>3.2150901726</v>
      </c>
      <c r="AB80">
        <v>2.2805369735</v>
      </c>
      <c r="AC80">
        <v>4.5326188253</v>
      </c>
      <c r="AD80">
        <v>0.0213868584</v>
      </c>
      <c r="AE80">
        <v>-0.7318</v>
      </c>
      <c r="AF80">
        <v>-1.3552</v>
      </c>
      <c r="AG80">
        <v>-0.1085</v>
      </c>
      <c r="AH80" s="4">
        <v>2.305343E-11</v>
      </c>
      <c r="AI80">
        <v>1.0758</v>
      </c>
      <c r="AJ80">
        <v>0.7604</v>
      </c>
      <c r="AK80">
        <v>1.3912</v>
      </c>
      <c r="AL80" t="s">
        <v>312</v>
      </c>
    </row>
    <row r="81" spans="1:38" ht="12.75">
      <c r="A81" t="s">
        <v>52</v>
      </c>
      <c r="B81">
        <v>9</v>
      </c>
      <c r="C81">
        <v>644</v>
      </c>
      <c r="D81">
        <v>0.0088021991</v>
      </c>
      <c r="E81">
        <v>0.0030979671</v>
      </c>
      <c r="F81">
        <v>0.0250095325</v>
      </c>
      <c r="G81">
        <v>0.0110419622</v>
      </c>
      <c r="H81">
        <v>0.0139751553</v>
      </c>
      <c r="I81">
        <v>0.0046257197</v>
      </c>
      <c r="J81">
        <v>-1.354</v>
      </c>
      <c r="K81">
        <v>-2.3983</v>
      </c>
      <c r="L81">
        <v>-0.3098</v>
      </c>
      <c r="M81">
        <v>0.2581992803</v>
      </c>
      <c r="N81">
        <v>0.090874208</v>
      </c>
      <c r="O81">
        <v>0.7336170494</v>
      </c>
      <c r="P81">
        <v>117</v>
      </c>
      <c r="Q81">
        <v>761</v>
      </c>
      <c r="R81">
        <v>0.1521804923</v>
      </c>
      <c r="S81">
        <v>0.1218947241</v>
      </c>
      <c r="T81">
        <v>0.1899910139</v>
      </c>
      <c r="U81" s="4">
        <v>7.107951E-15</v>
      </c>
      <c r="V81">
        <v>0.1537450723</v>
      </c>
      <c r="W81">
        <v>0.0130755173</v>
      </c>
      <c r="X81">
        <v>0.8811</v>
      </c>
      <c r="Y81">
        <v>0.6592</v>
      </c>
      <c r="Z81">
        <v>1.1031</v>
      </c>
      <c r="AA81">
        <v>2.4136721606</v>
      </c>
      <c r="AB81">
        <v>1.9333220561</v>
      </c>
      <c r="AC81">
        <v>3.0133692834</v>
      </c>
      <c r="AD81" s="4">
        <v>2.9132283E-07</v>
      </c>
      <c r="AE81">
        <v>-2.7828</v>
      </c>
      <c r="AF81">
        <v>-3.8463</v>
      </c>
      <c r="AG81">
        <v>-1.7194</v>
      </c>
      <c r="AH81">
        <v>0.3853587163</v>
      </c>
      <c r="AI81">
        <v>-0.2364</v>
      </c>
      <c r="AJ81">
        <v>-0.7703</v>
      </c>
      <c r="AK81">
        <v>0.2974</v>
      </c>
      <c r="AL81" t="s">
        <v>313</v>
      </c>
    </row>
    <row r="82" spans="1:38" ht="12.75">
      <c r="A82" t="s">
        <v>51</v>
      </c>
      <c r="B82">
        <v>10</v>
      </c>
      <c r="C82">
        <v>561</v>
      </c>
      <c r="D82">
        <v>0.0177441621</v>
      </c>
      <c r="E82">
        <v>0.0093519241</v>
      </c>
      <c r="F82">
        <v>0.0336674341</v>
      </c>
      <c r="G82">
        <v>0.0456951701</v>
      </c>
      <c r="H82">
        <v>0.0178253119</v>
      </c>
      <c r="I82">
        <v>0.0055863933</v>
      </c>
      <c r="J82">
        <v>-0.653</v>
      </c>
      <c r="K82">
        <v>-1.2934</v>
      </c>
      <c r="L82">
        <v>-0.0125</v>
      </c>
      <c r="M82">
        <v>0.5204983278</v>
      </c>
      <c r="N82">
        <v>0.2743246389</v>
      </c>
      <c r="O82">
        <v>0.9875835813</v>
      </c>
      <c r="P82">
        <v>79</v>
      </c>
      <c r="Q82">
        <v>665</v>
      </c>
      <c r="R82">
        <v>0.1102312149</v>
      </c>
      <c r="S82">
        <v>0.0832095097</v>
      </c>
      <c r="T82">
        <v>0.1460280295</v>
      </c>
      <c r="U82">
        <v>9.87596E-05</v>
      </c>
      <c r="V82">
        <v>0.1187969925</v>
      </c>
      <c r="W82">
        <v>0.0125467107</v>
      </c>
      <c r="X82">
        <v>0.5587</v>
      </c>
      <c r="Y82">
        <v>0.2774</v>
      </c>
      <c r="Z82">
        <v>0.8399</v>
      </c>
      <c r="AA82">
        <v>1.7483319358</v>
      </c>
      <c r="AB82">
        <v>1.3197517901</v>
      </c>
      <c r="AC82">
        <v>2.3160904807</v>
      </c>
      <c r="AD82" s="4">
        <v>6.5365875E-07</v>
      </c>
      <c r="AE82">
        <v>-1.7593</v>
      </c>
      <c r="AF82">
        <v>-2.4525</v>
      </c>
      <c r="AG82">
        <v>-1.0662</v>
      </c>
      <c r="AH82">
        <v>0.7916330062</v>
      </c>
      <c r="AI82">
        <v>-0.0472</v>
      </c>
      <c r="AJ82">
        <v>-0.397</v>
      </c>
      <c r="AK82">
        <v>0.3027</v>
      </c>
      <c r="AL82" t="s">
        <v>314</v>
      </c>
    </row>
    <row r="83" spans="1:38" ht="12.75">
      <c r="A83" t="s">
        <v>50</v>
      </c>
      <c r="B83">
        <v>47</v>
      </c>
      <c r="C83">
        <v>596</v>
      </c>
      <c r="D83">
        <v>0.0817601963</v>
      </c>
      <c r="E83">
        <v>0.0603219119</v>
      </c>
      <c r="F83">
        <v>0.1108176032</v>
      </c>
      <c r="G83" s="4">
        <v>1.7196959E-08</v>
      </c>
      <c r="H83">
        <v>0.0788590604</v>
      </c>
      <c r="I83">
        <v>0.0110399145</v>
      </c>
      <c r="J83">
        <v>0.8748</v>
      </c>
      <c r="K83">
        <v>0.5707</v>
      </c>
      <c r="L83">
        <v>1.1789</v>
      </c>
      <c r="M83">
        <v>2.3983124811</v>
      </c>
      <c r="N83">
        <v>1.7694526286</v>
      </c>
      <c r="O83">
        <v>3.2506678416</v>
      </c>
      <c r="P83">
        <v>136</v>
      </c>
      <c r="Q83">
        <v>637</v>
      </c>
      <c r="R83">
        <v>0.2382639975</v>
      </c>
      <c r="S83">
        <v>0.1950172821</v>
      </c>
      <c r="T83">
        <v>0.2911010343</v>
      </c>
      <c r="U83" s="4">
        <v>1.079824E-38</v>
      </c>
      <c r="V83">
        <v>0.2135007849</v>
      </c>
      <c r="W83">
        <v>0.0162360047</v>
      </c>
      <c r="X83">
        <v>1.3295</v>
      </c>
      <c r="Y83">
        <v>1.1292</v>
      </c>
      <c r="Z83">
        <v>1.5298</v>
      </c>
      <c r="AA83">
        <v>3.7790072113</v>
      </c>
      <c r="AB83">
        <v>3.0930888551</v>
      </c>
      <c r="AC83">
        <v>4.617033707</v>
      </c>
      <c r="AD83" s="4">
        <v>2.3124186E-08</v>
      </c>
      <c r="AE83">
        <v>-1.0024</v>
      </c>
      <c r="AF83">
        <v>-1.354</v>
      </c>
      <c r="AG83">
        <v>-0.6507</v>
      </c>
      <c r="AH83" s="4">
        <v>2.122124E-32</v>
      </c>
      <c r="AI83">
        <v>1.1021</v>
      </c>
      <c r="AJ83">
        <v>0.9198</v>
      </c>
      <c r="AK83">
        <v>1.2844</v>
      </c>
      <c r="AL83" t="s">
        <v>315</v>
      </c>
    </row>
    <row r="84" spans="1:38" ht="12.75">
      <c r="A84" t="s">
        <v>54</v>
      </c>
      <c r="B84" s="38"/>
      <c r="C84" s="38"/>
      <c r="D84" s="38"/>
      <c r="E84" s="38"/>
      <c r="F84" s="38"/>
      <c r="G84" s="38"/>
      <c r="H84" s="38"/>
      <c r="I84" s="38"/>
      <c r="J84" s="38"/>
      <c r="K84" s="38"/>
      <c r="L84" s="38"/>
      <c r="M84" s="38"/>
      <c r="N84" s="38"/>
      <c r="O84" s="38"/>
      <c r="P84">
        <v>11</v>
      </c>
      <c r="Q84">
        <v>299</v>
      </c>
      <c r="R84">
        <v>0.0317296728</v>
      </c>
      <c r="S84">
        <v>0.0146488625</v>
      </c>
      <c r="T84">
        <v>0.0687269838</v>
      </c>
      <c r="U84">
        <v>0.0816293509</v>
      </c>
      <c r="V84">
        <v>0.0367892977</v>
      </c>
      <c r="W84">
        <v>0.010886438</v>
      </c>
      <c r="X84">
        <v>-0.6867</v>
      </c>
      <c r="Y84">
        <v>-1.4596</v>
      </c>
      <c r="Z84">
        <v>0.0862</v>
      </c>
      <c r="AA84">
        <v>0.5032512833</v>
      </c>
      <c r="AB84">
        <v>0.2323395803</v>
      </c>
      <c r="AC84">
        <v>1.0900504073</v>
      </c>
      <c r="AD84">
        <v>0.098402955</v>
      </c>
      <c r="AE84">
        <v>-1.3386</v>
      </c>
      <c r="AF84">
        <v>-2.9262</v>
      </c>
      <c r="AG84">
        <v>0.2489</v>
      </c>
      <c r="AH84">
        <v>0.0076495002</v>
      </c>
      <c r="AI84">
        <v>-1.0821</v>
      </c>
      <c r="AJ84">
        <v>-1.8774</v>
      </c>
      <c r="AK84">
        <v>-0.2869</v>
      </c>
      <c r="AL84" t="s">
        <v>316</v>
      </c>
    </row>
    <row r="85" spans="1:38" ht="12.75">
      <c r="A85" t="s">
        <v>55</v>
      </c>
      <c r="B85">
        <v>7</v>
      </c>
      <c r="C85">
        <v>561</v>
      </c>
      <c r="D85">
        <v>0.0126013045</v>
      </c>
      <c r="E85">
        <v>0.0059213063</v>
      </c>
      <c r="F85">
        <v>0.0268172034</v>
      </c>
      <c r="G85">
        <v>0.0098016209</v>
      </c>
      <c r="H85">
        <v>0.0124777184</v>
      </c>
      <c r="I85">
        <v>0.0046866186</v>
      </c>
      <c r="J85">
        <v>-0.9952</v>
      </c>
      <c r="K85">
        <v>-1.7505</v>
      </c>
      <c r="L85">
        <v>-0.24</v>
      </c>
      <c r="M85">
        <v>0.3696403284</v>
      </c>
      <c r="N85">
        <v>0.1736926202</v>
      </c>
      <c r="O85">
        <v>0.7866423581</v>
      </c>
      <c r="P85">
        <v>62</v>
      </c>
      <c r="Q85">
        <v>644</v>
      </c>
      <c r="R85">
        <v>0.1007179572</v>
      </c>
      <c r="S85">
        <v>0.0763759868</v>
      </c>
      <c r="T85">
        <v>0.1328180144</v>
      </c>
      <c r="U85">
        <v>0.0009052926</v>
      </c>
      <c r="V85">
        <v>0.0962732919</v>
      </c>
      <c r="W85">
        <v>0.0116232756</v>
      </c>
      <c r="X85">
        <v>0.4684</v>
      </c>
      <c r="Y85">
        <v>0.1918</v>
      </c>
      <c r="Z85">
        <v>0.7451</v>
      </c>
      <c r="AA85">
        <v>1.597446071</v>
      </c>
      <c r="AB85">
        <v>1.2113680951</v>
      </c>
      <c r="AC85">
        <v>2.1065718672</v>
      </c>
      <c r="AD85" s="4">
        <v>8.0156389E-07</v>
      </c>
      <c r="AE85">
        <v>-2.0113</v>
      </c>
      <c r="AF85">
        <v>-2.8101</v>
      </c>
      <c r="AG85">
        <v>-1.2125</v>
      </c>
      <c r="AH85">
        <v>0.1993013336</v>
      </c>
      <c r="AI85">
        <v>-0.2634</v>
      </c>
      <c r="AJ85">
        <v>-0.6656</v>
      </c>
      <c r="AK85">
        <v>0.1388</v>
      </c>
      <c r="AL85" t="s">
        <v>317</v>
      </c>
    </row>
    <row r="86" spans="1:38" ht="12.75">
      <c r="A86" t="s">
        <v>56</v>
      </c>
      <c r="B86">
        <v>7</v>
      </c>
      <c r="C86">
        <v>390</v>
      </c>
      <c r="D86">
        <v>0.0187496595</v>
      </c>
      <c r="E86">
        <v>0.0088057064</v>
      </c>
      <c r="F86">
        <v>0.0399229448</v>
      </c>
      <c r="G86">
        <v>0.1210426462</v>
      </c>
      <c r="H86">
        <v>0.0179487179</v>
      </c>
      <c r="I86">
        <v>0.0067228202</v>
      </c>
      <c r="J86">
        <v>-0.5978</v>
      </c>
      <c r="K86">
        <v>-1.3536</v>
      </c>
      <c r="L86">
        <v>0.1579</v>
      </c>
      <c r="M86">
        <v>0.5499930825</v>
      </c>
      <c r="N86">
        <v>0.2583021637</v>
      </c>
      <c r="O86">
        <v>1.1710795857</v>
      </c>
      <c r="P86">
        <v>48</v>
      </c>
      <c r="Q86">
        <v>439</v>
      </c>
      <c r="R86">
        <v>0.1106911447</v>
      </c>
      <c r="S86">
        <v>0.0797753225</v>
      </c>
      <c r="T86">
        <v>0.1535879659</v>
      </c>
      <c r="U86">
        <v>0.0007571671</v>
      </c>
      <c r="V86">
        <v>0.1093394077</v>
      </c>
      <c r="W86">
        <v>0.0148940298</v>
      </c>
      <c r="X86">
        <v>0.5628</v>
      </c>
      <c r="Y86">
        <v>0.2353</v>
      </c>
      <c r="Z86">
        <v>0.8904</v>
      </c>
      <c r="AA86">
        <v>1.7556266935</v>
      </c>
      <c r="AB86">
        <v>1.2652835605</v>
      </c>
      <c r="AC86">
        <v>2.4359955216</v>
      </c>
      <c r="AD86">
        <v>4.27984E-05</v>
      </c>
      <c r="AE86">
        <v>-1.7084</v>
      </c>
      <c r="AF86">
        <v>-2.5266</v>
      </c>
      <c r="AG86">
        <v>-0.8901</v>
      </c>
      <c r="AH86">
        <v>0.9335938978</v>
      </c>
      <c r="AI86">
        <v>-0.0175</v>
      </c>
      <c r="AJ86">
        <v>-0.4294</v>
      </c>
      <c r="AK86">
        <v>0.3944</v>
      </c>
      <c r="AL86" t="s">
        <v>318</v>
      </c>
    </row>
    <row r="87" spans="1:38" ht="12.75">
      <c r="A87" t="s">
        <v>49</v>
      </c>
      <c r="B87" s="38"/>
      <c r="C87" s="38"/>
      <c r="D87" s="38"/>
      <c r="E87" s="38"/>
      <c r="F87" s="38"/>
      <c r="G87" s="38"/>
      <c r="H87" s="38"/>
      <c r="I87" s="38"/>
      <c r="J87" s="38"/>
      <c r="K87" s="38"/>
      <c r="L87" s="38"/>
      <c r="M87" s="38"/>
      <c r="N87" s="38"/>
      <c r="O87" s="38"/>
      <c r="P87">
        <v>14</v>
      </c>
      <c r="Q87">
        <v>340</v>
      </c>
      <c r="R87">
        <v>0.0388952054</v>
      </c>
      <c r="S87">
        <v>0.0215989068</v>
      </c>
      <c r="T87">
        <v>0.0700422952</v>
      </c>
      <c r="U87">
        <v>0.1075065963</v>
      </c>
      <c r="V87">
        <v>0.0411764706</v>
      </c>
      <c r="W87">
        <v>0.0107759221</v>
      </c>
      <c r="X87">
        <v>-0.483</v>
      </c>
      <c r="Y87">
        <v>-1.0713</v>
      </c>
      <c r="Z87">
        <v>0.1052</v>
      </c>
      <c r="AA87">
        <v>0.616900847</v>
      </c>
      <c r="AB87">
        <v>0.3425713721</v>
      </c>
      <c r="AC87">
        <v>1.1109120201</v>
      </c>
      <c r="AD87">
        <v>0.0177767063</v>
      </c>
      <c r="AE87">
        <v>-1.8213</v>
      </c>
      <c r="AF87">
        <v>-3.3273</v>
      </c>
      <c r="AG87">
        <v>-0.3152</v>
      </c>
      <c r="AH87">
        <v>0.0036258771</v>
      </c>
      <c r="AI87">
        <v>-1.1198</v>
      </c>
      <c r="AJ87">
        <v>-1.8743</v>
      </c>
      <c r="AK87">
        <v>-0.3653</v>
      </c>
      <c r="AL87" t="s">
        <v>319</v>
      </c>
    </row>
    <row r="88" spans="1:38" ht="12.75">
      <c r="A88" t="s">
        <v>87</v>
      </c>
      <c r="B88">
        <v>274</v>
      </c>
      <c r="C88">
        <v>12036</v>
      </c>
      <c r="D88">
        <v>0.0233180508</v>
      </c>
      <c r="E88">
        <v>0.0199222475</v>
      </c>
      <c r="F88">
        <v>0.0272926783</v>
      </c>
      <c r="G88" s="4">
        <v>2.250037E-06</v>
      </c>
      <c r="H88">
        <v>0.0227650382</v>
      </c>
      <c r="I88">
        <v>0.0013595419</v>
      </c>
      <c r="J88">
        <v>-0.3798</v>
      </c>
      <c r="K88">
        <v>-0.5372</v>
      </c>
      <c r="L88">
        <v>-0.2224</v>
      </c>
      <c r="M88">
        <v>0.683999976</v>
      </c>
      <c r="N88">
        <v>0.5843891905</v>
      </c>
      <c r="O88">
        <v>0.8005897007</v>
      </c>
      <c r="P88">
        <v>539</v>
      </c>
      <c r="Q88">
        <v>14093</v>
      </c>
      <c r="R88">
        <v>0.0411549675</v>
      </c>
      <c r="S88">
        <v>0.0360756704</v>
      </c>
      <c r="T88">
        <v>0.0469494075</v>
      </c>
      <c r="U88" s="4">
        <v>2.195135E-10</v>
      </c>
      <c r="V88">
        <v>0.0382459377</v>
      </c>
      <c r="W88">
        <v>0.0016155595</v>
      </c>
      <c r="X88">
        <v>-0.4266</v>
      </c>
      <c r="Y88">
        <v>-0.5583</v>
      </c>
      <c r="Z88">
        <v>-0.2948</v>
      </c>
      <c r="AA88">
        <v>0.6527420034</v>
      </c>
      <c r="AB88">
        <v>0.5721813622</v>
      </c>
      <c r="AC88">
        <v>0.7446452315</v>
      </c>
      <c r="AD88" s="4">
        <v>7.2224118E-08</v>
      </c>
      <c r="AE88">
        <v>-0.5009</v>
      </c>
      <c r="AF88">
        <v>-0.6832</v>
      </c>
      <c r="AG88">
        <v>-0.3186</v>
      </c>
      <c r="AH88" s="4">
        <v>1.559439E-14</v>
      </c>
      <c r="AI88">
        <v>-0.4032</v>
      </c>
      <c r="AJ88">
        <v>-0.506</v>
      </c>
      <c r="AK88">
        <v>-0.3003</v>
      </c>
      <c r="AL88" t="s">
        <v>320</v>
      </c>
    </row>
    <row r="89" spans="1:38" ht="12.75">
      <c r="A89" t="s">
        <v>86</v>
      </c>
      <c r="B89">
        <v>379</v>
      </c>
      <c r="C89">
        <v>14552</v>
      </c>
      <c r="D89">
        <v>0.0258108538</v>
      </c>
      <c r="E89">
        <v>0.0223437845</v>
      </c>
      <c r="F89">
        <v>0.0298159058</v>
      </c>
      <c r="G89">
        <v>0.0001565334</v>
      </c>
      <c r="H89">
        <v>0.02604453</v>
      </c>
      <c r="I89">
        <v>0.0013202813</v>
      </c>
      <c r="J89">
        <v>-0.2782</v>
      </c>
      <c r="K89">
        <v>-0.4225</v>
      </c>
      <c r="L89">
        <v>-0.134</v>
      </c>
      <c r="M89">
        <v>0.7571226052</v>
      </c>
      <c r="N89">
        <v>0.6554213387</v>
      </c>
      <c r="O89">
        <v>0.8746047853</v>
      </c>
      <c r="P89">
        <v>739</v>
      </c>
      <c r="Q89">
        <v>15614</v>
      </c>
      <c r="R89">
        <v>0.048055538</v>
      </c>
      <c r="S89">
        <v>0.0425231714</v>
      </c>
      <c r="T89">
        <v>0.0543076788</v>
      </c>
      <c r="U89">
        <v>1.35085E-05</v>
      </c>
      <c r="V89">
        <v>0.0473293198</v>
      </c>
      <c r="W89">
        <v>0.0016993367</v>
      </c>
      <c r="X89">
        <v>-0.2716</v>
      </c>
      <c r="Y89">
        <v>-0.3939</v>
      </c>
      <c r="Z89">
        <v>-0.1493</v>
      </c>
      <c r="AA89">
        <v>0.7621891119</v>
      </c>
      <c r="AB89">
        <v>0.6744425219</v>
      </c>
      <c r="AC89">
        <v>0.8613517437</v>
      </c>
      <c r="AD89" s="4">
        <v>3.606405E-11</v>
      </c>
      <c r="AE89">
        <v>-0.5543</v>
      </c>
      <c r="AF89">
        <v>-0.7185</v>
      </c>
      <c r="AG89">
        <v>-0.3902</v>
      </c>
      <c r="AH89" s="4">
        <v>1.3277151E-08</v>
      </c>
      <c r="AI89">
        <v>-0.2749</v>
      </c>
      <c r="AJ89">
        <v>-0.3697</v>
      </c>
      <c r="AK89">
        <v>-0.1801</v>
      </c>
      <c r="AL89" t="s">
        <v>321</v>
      </c>
    </row>
    <row r="90" spans="1:38" ht="12.75">
      <c r="A90" t="s">
        <v>82</v>
      </c>
      <c r="B90">
        <v>533</v>
      </c>
      <c r="C90">
        <v>20187</v>
      </c>
      <c r="D90">
        <v>0.0247915879</v>
      </c>
      <c r="E90">
        <v>0.0217827137</v>
      </c>
      <c r="F90">
        <v>0.0282160817</v>
      </c>
      <c r="G90" s="4">
        <v>1.4003783E-06</v>
      </c>
      <c r="H90">
        <v>0.0264031307</v>
      </c>
      <c r="I90">
        <v>0.0011284476</v>
      </c>
      <c r="J90">
        <v>-0.3185</v>
      </c>
      <c r="K90">
        <v>-0.4479</v>
      </c>
      <c r="L90">
        <v>-0.1891</v>
      </c>
      <c r="M90">
        <v>0.7272239713</v>
      </c>
      <c r="N90">
        <v>0.6389631696</v>
      </c>
      <c r="O90">
        <v>0.8276763506</v>
      </c>
      <c r="P90">
        <v>935</v>
      </c>
      <c r="Q90">
        <v>20119</v>
      </c>
      <c r="R90">
        <v>0.0464836901</v>
      </c>
      <c r="S90">
        <v>0.041418044</v>
      </c>
      <c r="T90">
        <v>0.0521688916</v>
      </c>
      <c r="U90" s="4">
        <v>2.2462718E-07</v>
      </c>
      <c r="V90">
        <v>0.0464734828</v>
      </c>
      <c r="W90">
        <v>0.001484109</v>
      </c>
      <c r="X90">
        <v>-0.3048</v>
      </c>
      <c r="Y90">
        <v>-0.4202</v>
      </c>
      <c r="Z90">
        <v>-0.1894</v>
      </c>
      <c r="AA90">
        <v>0.7372586797</v>
      </c>
      <c r="AB90">
        <v>0.6569145517</v>
      </c>
      <c r="AC90">
        <v>0.82742932</v>
      </c>
      <c r="AD90" s="4">
        <v>4.587055E-14</v>
      </c>
      <c r="AE90">
        <v>-0.5614</v>
      </c>
      <c r="AF90">
        <v>-0.7072</v>
      </c>
      <c r="AG90">
        <v>-0.4155</v>
      </c>
      <c r="AH90" s="4">
        <v>2.04298E-12</v>
      </c>
      <c r="AI90">
        <v>-0.3117</v>
      </c>
      <c r="AJ90">
        <v>-0.3985</v>
      </c>
      <c r="AK90">
        <v>-0.2248</v>
      </c>
      <c r="AL90" t="s">
        <v>322</v>
      </c>
    </row>
    <row r="91" spans="1:38" ht="12.75">
      <c r="A91" t="s">
        <v>105</v>
      </c>
      <c r="B91">
        <v>652</v>
      </c>
      <c r="C91">
        <v>23118</v>
      </c>
      <c r="D91">
        <v>0.0266949913</v>
      </c>
      <c r="E91">
        <v>0.0235666425</v>
      </c>
      <c r="F91">
        <v>0.0302386121</v>
      </c>
      <c r="G91">
        <v>0.000120345</v>
      </c>
      <c r="H91">
        <v>0.0282031318</v>
      </c>
      <c r="I91">
        <v>0.001088833</v>
      </c>
      <c r="J91">
        <v>-0.2445</v>
      </c>
      <c r="K91">
        <v>-0.3692</v>
      </c>
      <c r="L91">
        <v>-0.1199</v>
      </c>
      <c r="M91">
        <v>0.7830574502</v>
      </c>
      <c r="N91">
        <v>0.6912920384</v>
      </c>
      <c r="O91">
        <v>0.8870042418</v>
      </c>
      <c r="P91">
        <v>1071</v>
      </c>
      <c r="Q91">
        <v>22200</v>
      </c>
      <c r="R91">
        <v>0.0464845671</v>
      </c>
      <c r="S91">
        <v>0.0414911148</v>
      </c>
      <c r="T91">
        <v>0.0520789809</v>
      </c>
      <c r="U91" s="4">
        <v>1.4655577E-07</v>
      </c>
      <c r="V91">
        <v>0.0482432432</v>
      </c>
      <c r="W91">
        <v>0.0014381519</v>
      </c>
      <c r="X91">
        <v>-0.3048</v>
      </c>
      <c r="Y91">
        <v>-0.4184</v>
      </c>
      <c r="Z91">
        <v>-0.1912</v>
      </c>
      <c r="AA91">
        <v>0.7372725888</v>
      </c>
      <c r="AB91">
        <v>0.6580734977</v>
      </c>
      <c r="AC91">
        <v>0.8260032839</v>
      </c>
      <c r="AD91" s="4">
        <v>9.715854E-12</v>
      </c>
      <c r="AE91">
        <v>-0.4874</v>
      </c>
      <c r="AF91">
        <v>-0.6277</v>
      </c>
      <c r="AG91">
        <v>-0.3472</v>
      </c>
      <c r="AH91" s="4">
        <v>1.916425E-10</v>
      </c>
      <c r="AI91">
        <v>-0.2747</v>
      </c>
      <c r="AJ91">
        <v>-0.3592</v>
      </c>
      <c r="AK91">
        <v>-0.1901</v>
      </c>
      <c r="AL91" t="s">
        <v>323</v>
      </c>
    </row>
    <row r="92" spans="1:38" ht="12.75">
      <c r="A92" t="s">
        <v>106</v>
      </c>
      <c r="B92">
        <v>435</v>
      </c>
      <c r="C92">
        <v>14498</v>
      </c>
      <c r="D92">
        <v>0.027697282</v>
      </c>
      <c r="E92">
        <v>0.0241448496</v>
      </c>
      <c r="F92">
        <v>0.0317723839</v>
      </c>
      <c r="G92">
        <v>0.0030210086</v>
      </c>
      <c r="H92">
        <v>0.0300041385</v>
      </c>
      <c r="I92">
        <v>0.0014168422</v>
      </c>
      <c r="J92">
        <v>-0.2077</v>
      </c>
      <c r="K92">
        <v>-0.345</v>
      </c>
      <c r="L92">
        <v>-0.0704</v>
      </c>
      <c r="M92">
        <v>0.812458141</v>
      </c>
      <c r="N92">
        <v>0.7082528744</v>
      </c>
      <c r="O92">
        <v>0.9319951315</v>
      </c>
      <c r="P92">
        <v>752</v>
      </c>
      <c r="Q92">
        <v>13769</v>
      </c>
      <c r="R92">
        <v>0.053185144</v>
      </c>
      <c r="S92">
        <v>0.0471765433</v>
      </c>
      <c r="T92">
        <v>0.0599590251</v>
      </c>
      <c r="U92">
        <v>0.0054089713</v>
      </c>
      <c r="V92">
        <v>0.0546154405</v>
      </c>
      <c r="W92">
        <v>0.00193647</v>
      </c>
      <c r="X92">
        <v>-0.1701</v>
      </c>
      <c r="Y92">
        <v>-0.29</v>
      </c>
      <c r="Z92">
        <v>-0.0503</v>
      </c>
      <c r="AA92">
        <v>0.8435476819</v>
      </c>
      <c r="AB92">
        <v>0.7482477393</v>
      </c>
      <c r="AC92">
        <v>0.9509854213</v>
      </c>
      <c r="AD92" s="4">
        <v>2.073557E-13</v>
      </c>
      <c r="AE92">
        <v>-0.5852</v>
      </c>
      <c r="AF92">
        <v>-0.7414</v>
      </c>
      <c r="AG92">
        <v>-0.429</v>
      </c>
      <c r="AH92">
        <v>5.04309E-05</v>
      </c>
      <c r="AI92">
        <v>-0.1889</v>
      </c>
      <c r="AJ92">
        <v>-0.2803</v>
      </c>
      <c r="AK92">
        <v>-0.0976</v>
      </c>
      <c r="AL92" t="s">
        <v>324</v>
      </c>
    </row>
    <row r="93" spans="1:38" ht="12.75">
      <c r="A93" t="s">
        <v>89</v>
      </c>
      <c r="B93">
        <v>366</v>
      </c>
      <c r="C93">
        <v>12342</v>
      </c>
      <c r="D93">
        <v>0.0297435489</v>
      </c>
      <c r="E93">
        <v>0.0257985643</v>
      </c>
      <c r="F93">
        <v>0.0342917803</v>
      </c>
      <c r="G93">
        <v>0.0602492489</v>
      </c>
      <c r="H93">
        <v>0.0296548371</v>
      </c>
      <c r="I93">
        <v>0.0015269265</v>
      </c>
      <c r="J93">
        <v>-0.1364</v>
      </c>
      <c r="K93">
        <v>-0.2787</v>
      </c>
      <c r="L93">
        <v>0.0059</v>
      </c>
      <c r="M93">
        <v>0.872482305</v>
      </c>
      <c r="N93">
        <v>0.756762111</v>
      </c>
      <c r="O93">
        <v>1.0058978395</v>
      </c>
      <c r="P93">
        <v>590</v>
      </c>
      <c r="Q93">
        <v>12718</v>
      </c>
      <c r="R93">
        <v>0.0487419332</v>
      </c>
      <c r="S93">
        <v>0.0429086137</v>
      </c>
      <c r="T93">
        <v>0.055368278</v>
      </c>
      <c r="U93">
        <v>7.57359E-05</v>
      </c>
      <c r="V93">
        <v>0.046390942</v>
      </c>
      <c r="W93">
        <v>0.0018650581</v>
      </c>
      <c r="X93">
        <v>-0.2574</v>
      </c>
      <c r="Y93">
        <v>-0.3848</v>
      </c>
      <c r="Z93">
        <v>-0.1299</v>
      </c>
      <c r="AA93">
        <v>0.7730757439</v>
      </c>
      <c r="AB93">
        <v>0.680555864</v>
      </c>
      <c r="AC93">
        <v>0.8781734718</v>
      </c>
      <c r="AD93" s="4">
        <v>5.025803E-07</v>
      </c>
      <c r="AE93">
        <v>-0.4267</v>
      </c>
      <c r="AF93">
        <v>-0.5931</v>
      </c>
      <c r="AG93">
        <v>-0.2603</v>
      </c>
      <c r="AH93">
        <v>5.55725E-05</v>
      </c>
      <c r="AI93">
        <v>-0.1969</v>
      </c>
      <c r="AJ93">
        <v>-0.2926</v>
      </c>
      <c r="AK93">
        <v>-0.1012</v>
      </c>
      <c r="AL93" t="s">
        <v>325</v>
      </c>
    </row>
    <row r="94" spans="1:38" ht="12.75">
      <c r="A94" t="s">
        <v>88</v>
      </c>
      <c r="B94">
        <v>492</v>
      </c>
      <c r="C94">
        <v>17900</v>
      </c>
      <c r="D94">
        <v>0.0274544373</v>
      </c>
      <c r="E94">
        <v>0.0240090106</v>
      </c>
      <c r="F94">
        <v>0.0313943019</v>
      </c>
      <c r="G94">
        <v>0.0015546113</v>
      </c>
      <c r="H94">
        <v>0.0274860335</v>
      </c>
      <c r="I94">
        <v>0.0012220176</v>
      </c>
      <c r="J94">
        <v>-0.2165</v>
      </c>
      <c r="K94">
        <v>-0.3506</v>
      </c>
      <c r="L94">
        <v>-0.0824</v>
      </c>
      <c r="M94">
        <v>0.8053346556</v>
      </c>
      <c r="N94">
        <v>0.7042682415</v>
      </c>
      <c r="O94">
        <v>0.9209046629</v>
      </c>
      <c r="P94">
        <v>926</v>
      </c>
      <c r="Q94">
        <v>18360</v>
      </c>
      <c r="R94">
        <v>0.0522111462</v>
      </c>
      <c r="S94">
        <v>0.046397481</v>
      </c>
      <c r="T94">
        <v>0.0587532713</v>
      </c>
      <c r="U94">
        <v>0.001738352</v>
      </c>
      <c r="V94">
        <v>0.0504357298</v>
      </c>
      <c r="W94">
        <v>0.0016150836</v>
      </c>
      <c r="X94">
        <v>-0.1886</v>
      </c>
      <c r="Y94">
        <v>-0.3067</v>
      </c>
      <c r="Z94">
        <v>-0.0706</v>
      </c>
      <c r="AA94">
        <v>0.8280995039</v>
      </c>
      <c r="AB94">
        <v>0.7358913529</v>
      </c>
      <c r="AC94">
        <v>0.931861457</v>
      </c>
      <c r="AD94" s="4">
        <v>1.108316E-13</v>
      </c>
      <c r="AE94">
        <v>-0.5756</v>
      </c>
      <c r="AF94">
        <v>-0.7274</v>
      </c>
      <c r="AG94">
        <v>-0.4237</v>
      </c>
      <c r="AH94" s="4">
        <v>9.2846767E-06</v>
      </c>
      <c r="AI94">
        <v>-0.2026</v>
      </c>
      <c r="AJ94">
        <v>-0.2921</v>
      </c>
      <c r="AK94">
        <v>-0.113</v>
      </c>
      <c r="AL94" t="s">
        <v>326</v>
      </c>
    </row>
    <row r="95" spans="1:38" ht="12.75">
      <c r="A95" t="s">
        <v>95</v>
      </c>
      <c r="B95">
        <v>27</v>
      </c>
      <c r="C95">
        <v>2155</v>
      </c>
      <c r="D95">
        <v>0.0132026918</v>
      </c>
      <c r="E95">
        <v>0.0087252005</v>
      </c>
      <c r="F95">
        <v>0.0199778871</v>
      </c>
      <c r="G95" s="4">
        <v>7.1669465E-06</v>
      </c>
      <c r="H95">
        <v>0.0125290023</v>
      </c>
      <c r="I95">
        <v>0.002396055</v>
      </c>
      <c r="J95">
        <v>-0.9486</v>
      </c>
      <c r="K95">
        <v>-1.3628</v>
      </c>
      <c r="L95">
        <v>-0.5344</v>
      </c>
      <c r="M95">
        <v>0.3872811223</v>
      </c>
      <c r="N95">
        <v>0.2559406443</v>
      </c>
      <c r="O95">
        <v>0.5860212945</v>
      </c>
      <c r="P95">
        <v>66</v>
      </c>
      <c r="Q95">
        <v>2982</v>
      </c>
      <c r="R95">
        <v>0.0250814469</v>
      </c>
      <c r="S95">
        <v>0.0191561263</v>
      </c>
      <c r="T95">
        <v>0.0328395715</v>
      </c>
      <c r="U95" s="4">
        <v>2.032688E-11</v>
      </c>
      <c r="V95">
        <v>0.0221327968</v>
      </c>
      <c r="W95">
        <v>0.0026940414</v>
      </c>
      <c r="X95">
        <v>-0.9218</v>
      </c>
      <c r="Y95">
        <v>-1.1913</v>
      </c>
      <c r="Z95">
        <v>-0.6523</v>
      </c>
      <c r="AA95">
        <v>0.3978065076</v>
      </c>
      <c r="AB95">
        <v>0.3038274356</v>
      </c>
      <c r="AC95">
        <v>0.5208549292</v>
      </c>
      <c r="AD95">
        <v>0.0202691062</v>
      </c>
      <c r="AE95">
        <v>-0.5745</v>
      </c>
      <c r="AF95">
        <v>-1.0595</v>
      </c>
      <c r="AG95">
        <v>-0.0894</v>
      </c>
      <c r="AH95" s="4">
        <v>1.223715E-13</v>
      </c>
      <c r="AI95">
        <v>-0.9352</v>
      </c>
      <c r="AJ95">
        <v>-1.1824</v>
      </c>
      <c r="AK95">
        <v>-0.688</v>
      </c>
      <c r="AL95" t="s">
        <v>327</v>
      </c>
    </row>
    <row r="96" spans="1:38" ht="12.75">
      <c r="A96" t="s">
        <v>94</v>
      </c>
      <c r="B96">
        <v>399</v>
      </c>
      <c r="C96">
        <v>10594</v>
      </c>
      <c r="D96">
        <v>0.0369680074</v>
      </c>
      <c r="E96">
        <v>0.0321992893</v>
      </c>
      <c r="F96">
        <v>0.0424429733</v>
      </c>
      <c r="G96">
        <v>0.2501837957</v>
      </c>
      <c r="H96">
        <v>0.037662828</v>
      </c>
      <c r="I96">
        <v>0.0018496524</v>
      </c>
      <c r="J96">
        <v>0.081</v>
      </c>
      <c r="K96">
        <v>-0.0571</v>
      </c>
      <c r="L96">
        <v>0.2191</v>
      </c>
      <c r="M96">
        <v>1.0844009388</v>
      </c>
      <c r="N96">
        <v>0.9445177583</v>
      </c>
      <c r="O96">
        <v>1.2450008332</v>
      </c>
      <c r="P96">
        <v>428</v>
      </c>
      <c r="Q96">
        <v>10309</v>
      </c>
      <c r="R96">
        <v>0.0451200461</v>
      </c>
      <c r="S96">
        <v>0.0393593939</v>
      </c>
      <c r="T96">
        <v>0.051723829</v>
      </c>
      <c r="U96" s="4">
        <v>1.5782344E-06</v>
      </c>
      <c r="V96">
        <v>0.041517121</v>
      </c>
      <c r="W96">
        <v>0.0019647058</v>
      </c>
      <c r="X96">
        <v>-0.3346</v>
      </c>
      <c r="Y96">
        <v>-0.4712</v>
      </c>
      <c r="Z96">
        <v>-0.198</v>
      </c>
      <c r="AA96">
        <v>0.7156304828</v>
      </c>
      <c r="AB96">
        <v>0.6242631491</v>
      </c>
      <c r="AC96">
        <v>0.8203703656</v>
      </c>
      <c r="AD96">
        <v>0.128126349</v>
      </c>
      <c r="AE96">
        <v>-0.1321</v>
      </c>
      <c r="AF96">
        <v>-0.3022</v>
      </c>
      <c r="AG96">
        <v>0.0381</v>
      </c>
      <c r="AH96">
        <v>0.0106668868</v>
      </c>
      <c r="AI96">
        <v>-0.1268</v>
      </c>
      <c r="AJ96">
        <v>-0.2241</v>
      </c>
      <c r="AK96">
        <v>-0.0295</v>
      </c>
      <c r="AL96" t="s">
        <v>328</v>
      </c>
    </row>
    <row r="97" spans="1:38" ht="12.75">
      <c r="A97" t="s">
        <v>93</v>
      </c>
      <c r="B97">
        <v>789</v>
      </c>
      <c r="C97">
        <v>30979</v>
      </c>
      <c r="D97">
        <v>0.0257029838</v>
      </c>
      <c r="E97">
        <v>0.0227439243</v>
      </c>
      <c r="F97">
        <v>0.0290470267</v>
      </c>
      <c r="G97" s="4">
        <v>6.0206986E-06</v>
      </c>
      <c r="H97">
        <v>0.025468866</v>
      </c>
      <c r="I97">
        <v>0.0008950947</v>
      </c>
      <c r="J97">
        <v>-0.2824</v>
      </c>
      <c r="K97">
        <v>-0.4047</v>
      </c>
      <c r="L97">
        <v>-0.1601</v>
      </c>
      <c r="M97">
        <v>0.7539584007</v>
      </c>
      <c r="N97">
        <v>0.667158837</v>
      </c>
      <c r="O97">
        <v>0.8520508737</v>
      </c>
      <c r="P97">
        <v>1412</v>
      </c>
      <c r="Q97">
        <v>31772</v>
      </c>
      <c r="R97">
        <v>0.0441405925</v>
      </c>
      <c r="S97">
        <v>0.0395110528</v>
      </c>
      <c r="T97">
        <v>0.0493125788</v>
      </c>
      <c r="U97" s="4">
        <v>2.846574E-10</v>
      </c>
      <c r="V97">
        <v>0.0444416467</v>
      </c>
      <c r="W97">
        <v>0.001156116</v>
      </c>
      <c r="X97">
        <v>-0.3565</v>
      </c>
      <c r="Y97">
        <v>-0.4673</v>
      </c>
      <c r="Z97">
        <v>-0.2457</v>
      </c>
      <c r="AA97">
        <v>0.700095772</v>
      </c>
      <c r="AB97">
        <v>0.626668548</v>
      </c>
      <c r="AC97">
        <v>0.7821265188</v>
      </c>
      <c r="AD97" s="4">
        <v>8.097245E-12</v>
      </c>
      <c r="AE97">
        <v>-0.4736</v>
      </c>
      <c r="AF97">
        <v>-0.6093</v>
      </c>
      <c r="AG97">
        <v>-0.3378</v>
      </c>
      <c r="AH97" s="4">
        <v>3.954363E-14</v>
      </c>
      <c r="AI97">
        <v>-0.3195</v>
      </c>
      <c r="AJ97">
        <v>-0.4023</v>
      </c>
      <c r="AK97">
        <v>-0.2367</v>
      </c>
      <c r="AL97" t="s">
        <v>329</v>
      </c>
    </row>
    <row r="98" spans="1:38" ht="12.75">
      <c r="A98" t="s">
        <v>92</v>
      </c>
      <c r="B98">
        <v>223</v>
      </c>
      <c r="C98">
        <v>7332</v>
      </c>
      <c r="D98">
        <v>0.0300121923</v>
      </c>
      <c r="E98">
        <v>0.0253862675</v>
      </c>
      <c r="F98">
        <v>0.0354810604</v>
      </c>
      <c r="G98">
        <v>0.1357185107</v>
      </c>
      <c r="H98">
        <v>0.0304146208</v>
      </c>
      <c r="I98">
        <v>0.0020055016</v>
      </c>
      <c r="J98">
        <v>-0.1274</v>
      </c>
      <c r="K98">
        <v>-0.2948</v>
      </c>
      <c r="L98">
        <v>0.04</v>
      </c>
      <c r="M98">
        <v>0.8803625567</v>
      </c>
      <c r="N98">
        <v>0.7446680029</v>
      </c>
      <c r="O98">
        <v>1.0407835817</v>
      </c>
      <c r="P98">
        <v>353</v>
      </c>
      <c r="Q98">
        <v>7323</v>
      </c>
      <c r="R98">
        <v>0.0495123919</v>
      </c>
      <c r="S98">
        <v>0.0428562337</v>
      </c>
      <c r="T98">
        <v>0.0572023425</v>
      </c>
      <c r="U98">
        <v>0.0010336521</v>
      </c>
      <c r="V98">
        <v>0.0482042879</v>
      </c>
      <c r="W98">
        <v>0.0025030538</v>
      </c>
      <c r="X98">
        <v>-0.2417</v>
      </c>
      <c r="Y98">
        <v>-0.3861</v>
      </c>
      <c r="Z98">
        <v>-0.0973</v>
      </c>
      <c r="AA98">
        <v>0.7852956724</v>
      </c>
      <c r="AB98">
        <v>0.6797250854</v>
      </c>
      <c r="AC98">
        <v>0.9072628131</v>
      </c>
      <c r="AD98">
        <v>2.15627E-05</v>
      </c>
      <c r="AE98">
        <v>-0.4334</v>
      </c>
      <c r="AF98">
        <v>-0.6334</v>
      </c>
      <c r="AG98">
        <v>-0.2334</v>
      </c>
      <c r="AH98">
        <v>0.0010908638</v>
      </c>
      <c r="AI98">
        <v>-0.1846</v>
      </c>
      <c r="AJ98">
        <v>-0.2953</v>
      </c>
      <c r="AK98">
        <v>-0.0738</v>
      </c>
      <c r="AL98" t="s">
        <v>330</v>
      </c>
    </row>
    <row r="99" spans="1:38" ht="12.75">
      <c r="A99" t="s">
        <v>91</v>
      </c>
      <c r="B99">
        <v>262</v>
      </c>
      <c r="C99">
        <v>11648</v>
      </c>
      <c r="D99">
        <v>0.0242950557</v>
      </c>
      <c r="E99">
        <v>0.0206653352</v>
      </c>
      <c r="F99">
        <v>0.0285623109</v>
      </c>
      <c r="G99">
        <v>4.07668E-05</v>
      </c>
      <c r="H99">
        <v>0.0224931319</v>
      </c>
      <c r="I99">
        <v>0.0013739129</v>
      </c>
      <c r="J99">
        <v>-0.3388</v>
      </c>
      <c r="K99">
        <v>-0.5006</v>
      </c>
      <c r="L99">
        <v>-0.1769</v>
      </c>
      <c r="M99">
        <v>0.712658945</v>
      </c>
      <c r="N99">
        <v>0.6061865509</v>
      </c>
      <c r="O99">
        <v>0.8378324644</v>
      </c>
      <c r="P99">
        <v>550</v>
      </c>
      <c r="Q99">
        <v>14222</v>
      </c>
      <c r="R99">
        <v>0.0429092078</v>
      </c>
      <c r="S99">
        <v>0.0375809877</v>
      </c>
      <c r="T99">
        <v>0.0489928613</v>
      </c>
      <c r="U99" s="4">
        <v>1.2800084E-08</v>
      </c>
      <c r="V99">
        <v>0.0386724793</v>
      </c>
      <c r="W99">
        <v>0.0016168002</v>
      </c>
      <c r="X99">
        <v>-0.3848</v>
      </c>
      <c r="Y99">
        <v>-0.5174</v>
      </c>
      <c r="Z99">
        <v>-0.2522</v>
      </c>
      <c r="AA99">
        <v>0.6805652872</v>
      </c>
      <c r="AB99">
        <v>0.5960565798</v>
      </c>
      <c r="AC99">
        <v>0.7770556115</v>
      </c>
      <c r="AD99" s="4">
        <v>1.39938E-07</v>
      </c>
      <c r="AE99">
        <v>-0.5016</v>
      </c>
      <c r="AF99">
        <v>-0.6883</v>
      </c>
      <c r="AG99">
        <v>-0.3149</v>
      </c>
      <c r="AH99" s="4">
        <v>1.376716E-11</v>
      </c>
      <c r="AI99">
        <v>-0.3618</v>
      </c>
      <c r="AJ99">
        <v>-0.4667</v>
      </c>
      <c r="AK99">
        <v>-0.2569</v>
      </c>
      <c r="AL99" t="s">
        <v>331</v>
      </c>
    </row>
    <row r="100" spans="1:38" ht="12.75">
      <c r="A100" t="s">
        <v>90</v>
      </c>
      <c r="B100">
        <v>536</v>
      </c>
      <c r="C100">
        <v>11933</v>
      </c>
      <c r="D100">
        <v>0.0416079302</v>
      </c>
      <c r="E100">
        <v>0.0365372646</v>
      </c>
      <c r="F100">
        <v>0.047382306</v>
      </c>
      <c r="G100">
        <v>0.0026538368</v>
      </c>
      <c r="H100">
        <v>0.0449174558</v>
      </c>
      <c r="I100">
        <v>0.0018960649</v>
      </c>
      <c r="J100">
        <v>0.1993</v>
      </c>
      <c r="K100">
        <v>0.0693</v>
      </c>
      <c r="L100">
        <v>0.3292</v>
      </c>
      <c r="M100">
        <v>1.2205060985</v>
      </c>
      <c r="N100">
        <v>1.071765746</v>
      </c>
      <c r="O100">
        <v>1.3898887345</v>
      </c>
      <c r="P100">
        <v>883</v>
      </c>
      <c r="Q100">
        <v>11004</v>
      </c>
      <c r="R100">
        <v>0.0781067614</v>
      </c>
      <c r="S100">
        <v>0.0694617048</v>
      </c>
      <c r="T100">
        <v>0.0878277634</v>
      </c>
      <c r="U100">
        <v>0.00034578020000000003</v>
      </c>
      <c r="V100">
        <v>0.0802435478</v>
      </c>
      <c r="W100">
        <v>0.0025897998</v>
      </c>
      <c r="X100">
        <v>0.2142</v>
      </c>
      <c r="Y100">
        <v>0.0969</v>
      </c>
      <c r="Z100">
        <v>0.3315</v>
      </c>
      <c r="AA100">
        <v>1.2388191991</v>
      </c>
      <c r="AB100">
        <v>1.1017035144</v>
      </c>
      <c r="AC100">
        <v>1.3930000114</v>
      </c>
      <c r="AD100" s="4">
        <v>8.742398E-14</v>
      </c>
      <c r="AE100">
        <v>-0.5626</v>
      </c>
      <c r="AF100">
        <v>-0.7104</v>
      </c>
      <c r="AG100">
        <v>-0.4147</v>
      </c>
      <c r="AH100" s="4">
        <v>3.8606738E-06</v>
      </c>
      <c r="AI100">
        <v>0.2067</v>
      </c>
      <c r="AJ100">
        <v>0.119</v>
      </c>
      <c r="AK100">
        <v>0.2944</v>
      </c>
      <c r="AL100" t="s">
        <v>332</v>
      </c>
    </row>
    <row r="101" spans="1:38" ht="12.75">
      <c r="A101" t="s">
        <v>83</v>
      </c>
      <c r="B101">
        <v>294</v>
      </c>
      <c r="C101">
        <v>11695</v>
      </c>
      <c r="D101">
        <v>0.0256599569</v>
      </c>
      <c r="E101">
        <v>0.0219659665</v>
      </c>
      <c r="F101">
        <v>0.0299751612</v>
      </c>
      <c r="G101">
        <v>0.0003406695</v>
      </c>
      <c r="H101">
        <v>0.0251389483</v>
      </c>
      <c r="I101">
        <v>0.0014475874</v>
      </c>
      <c r="J101">
        <v>-0.2841</v>
      </c>
      <c r="K101">
        <v>-0.4395</v>
      </c>
      <c r="L101">
        <v>-0.1287</v>
      </c>
      <c r="M101">
        <v>0.7526962709</v>
      </c>
      <c r="N101">
        <v>0.6443386142</v>
      </c>
      <c r="O101">
        <v>0.8792763055</v>
      </c>
      <c r="P101">
        <v>499</v>
      </c>
      <c r="Q101">
        <v>13008</v>
      </c>
      <c r="R101">
        <v>0.042004614</v>
      </c>
      <c r="S101">
        <v>0.0367617886</v>
      </c>
      <c r="T101">
        <v>0.0479951511</v>
      </c>
      <c r="U101" s="4">
        <v>2.3623777E-09</v>
      </c>
      <c r="V101">
        <v>0.0383610086</v>
      </c>
      <c r="W101">
        <v>0.0016840143</v>
      </c>
      <c r="X101">
        <v>-0.4061</v>
      </c>
      <c r="Y101">
        <v>-0.5395</v>
      </c>
      <c r="Z101">
        <v>-0.2728</v>
      </c>
      <c r="AA101">
        <v>0.6662178969</v>
      </c>
      <c r="AB101">
        <v>0.5830636008</v>
      </c>
      <c r="AC101">
        <v>0.76123134</v>
      </c>
      <c r="AD101" s="4">
        <v>4.4839092E-06</v>
      </c>
      <c r="AE101">
        <v>-0.4256</v>
      </c>
      <c r="AF101">
        <v>-0.6075</v>
      </c>
      <c r="AG101">
        <v>-0.2438</v>
      </c>
      <c r="AH101" s="4">
        <v>4.421361E-11</v>
      </c>
      <c r="AI101">
        <v>-0.3451</v>
      </c>
      <c r="AJ101">
        <v>-0.4478</v>
      </c>
      <c r="AK101">
        <v>-0.2425</v>
      </c>
      <c r="AL101" t="s">
        <v>333</v>
      </c>
    </row>
    <row r="102" spans="1:38" ht="12.75">
      <c r="A102" t="s">
        <v>96</v>
      </c>
      <c r="B102">
        <v>278</v>
      </c>
      <c r="C102">
        <v>8132</v>
      </c>
      <c r="D102">
        <v>0.0327382606</v>
      </c>
      <c r="E102">
        <v>0.0280681543</v>
      </c>
      <c r="F102">
        <v>0.0381854003</v>
      </c>
      <c r="G102">
        <v>0.6062001393</v>
      </c>
      <c r="H102">
        <v>0.0341859321</v>
      </c>
      <c r="I102">
        <v>0.0020149849</v>
      </c>
      <c r="J102">
        <v>-0.0405</v>
      </c>
      <c r="K102">
        <v>-0.1944</v>
      </c>
      <c r="L102">
        <v>0.1134</v>
      </c>
      <c r="M102">
        <v>0.960327672</v>
      </c>
      <c r="N102">
        <v>0.8233371221</v>
      </c>
      <c r="O102">
        <v>1.1201113284</v>
      </c>
      <c r="P102">
        <v>435</v>
      </c>
      <c r="Q102">
        <v>8255</v>
      </c>
      <c r="R102">
        <v>0.0517381766</v>
      </c>
      <c r="S102">
        <v>0.0451488515</v>
      </c>
      <c r="T102">
        <v>0.0592891919</v>
      </c>
      <c r="U102">
        <v>0.0044462022</v>
      </c>
      <c r="V102">
        <v>0.0526953362</v>
      </c>
      <c r="W102">
        <v>0.0024590785</v>
      </c>
      <c r="X102">
        <v>-0.1977</v>
      </c>
      <c r="Y102">
        <v>-0.334</v>
      </c>
      <c r="Z102">
        <v>-0.0615</v>
      </c>
      <c r="AA102">
        <v>0.8205979274</v>
      </c>
      <c r="AB102">
        <v>0.716087353</v>
      </c>
      <c r="AC102">
        <v>0.9403614736</v>
      </c>
      <c r="AD102">
        <v>2.86022E-05</v>
      </c>
      <c r="AE102">
        <v>-0.3904</v>
      </c>
      <c r="AF102">
        <v>-0.5733</v>
      </c>
      <c r="AG102">
        <v>-0.2076</v>
      </c>
      <c r="AH102">
        <v>0.0234188359</v>
      </c>
      <c r="AI102">
        <v>-0.1191</v>
      </c>
      <c r="AJ102">
        <v>-0.2221</v>
      </c>
      <c r="AK102">
        <v>-0.0161</v>
      </c>
      <c r="AL102" t="s">
        <v>334</v>
      </c>
    </row>
    <row r="103" spans="1:38" ht="12.75">
      <c r="A103" t="s">
        <v>97</v>
      </c>
      <c r="B103">
        <v>637</v>
      </c>
      <c r="C103">
        <v>21991</v>
      </c>
      <c r="D103">
        <v>0.0288442339</v>
      </c>
      <c r="E103">
        <v>0.0254065397</v>
      </c>
      <c r="F103">
        <v>0.0327470737</v>
      </c>
      <c r="G103">
        <v>0.0098511043</v>
      </c>
      <c r="H103">
        <v>0.0289663953</v>
      </c>
      <c r="I103">
        <v>0.001130946</v>
      </c>
      <c r="J103">
        <v>-0.1671</v>
      </c>
      <c r="K103">
        <v>-0.294</v>
      </c>
      <c r="L103">
        <v>-0.0402</v>
      </c>
      <c r="M103">
        <v>0.8461022519</v>
      </c>
      <c r="N103">
        <v>0.7452626595</v>
      </c>
      <c r="O103">
        <v>0.9605861926</v>
      </c>
      <c r="P103">
        <v>1091</v>
      </c>
      <c r="Q103">
        <v>22363</v>
      </c>
      <c r="R103">
        <v>0.0493987987</v>
      </c>
      <c r="S103">
        <v>0.0440607491</v>
      </c>
      <c r="T103">
        <v>0.0553835639</v>
      </c>
      <c r="U103">
        <v>2.89231E-05</v>
      </c>
      <c r="V103">
        <v>0.0487859411</v>
      </c>
      <c r="W103">
        <v>0.0014405271</v>
      </c>
      <c r="X103">
        <v>-0.244</v>
      </c>
      <c r="Y103">
        <v>-0.3583</v>
      </c>
      <c r="Z103">
        <v>-0.1296</v>
      </c>
      <c r="AA103">
        <v>0.7834940168</v>
      </c>
      <c r="AB103">
        <v>0.6988294088</v>
      </c>
      <c r="AC103">
        <v>0.8784159148</v>
      </c>
      <c r="AD103" s="4">
        <v>1.009813E-10</v>
      </c>
      <c r="AE103">
        <v>-0.4708</v>
      </c>
      <c r="AF103">
        <v>-0.6135</v>
      </c>
      <c r="AG103">
        <v>-0.3281</v>
      </c>
      <c r="AH103" s="4">
        <v>2.5698667E-06</v>
      </c>
      <c r="AI103">
        <v>-0.2056</v>
      </c>
      <c r="AJ103">
        <v>-0.2912</v>
      </c>
      <c r="AK103">
        <v>-0.1199</v>
      </c>
      <c r="AL103" t="s">
        <v>335</v>
      </c>
    </row>
    <row r="104" spans="1:38" ht="12.75">
      <c r="A104" t="s">
        <v>98</v>
      </c>
      <c r="B104">
        <v>142</v>
      </c>
      <c r="C104">
        <v>3060</v>
      </c>
      <c r="D104">
        <v>0.0407478901</v>
      </c>
      <c r="E104">
        <v>0.0336747552</v>
      </c>
      <c r="F104">
        <v>0.0493066851</v>
      </c>
      <c r="G104">
        <v>0.0666899598</v>
      </c>
      <c r="H104">
        <v>0.0464052288</v>
      </c>
      <c r="I104">
        <v>0.0038028104</v>
      </c>
      <c r="J104">
        <v>0.1784</v>
      </c>
      <c r="K104">
        <v>-0.0123</v>
      </c>
      <c r="L104">
        <v>0.369</v>
      </c>
      <c r="M104">
        <v>1.195278117</v>
      </c>
      <c r="N104">
        <v>0.9877983341</v>
      </c>
      <c r="O104">
        <v>1.4463375041</v>
      </c>
      <c r="P104">
        <v>143</v>
      </c>
      <c r="Q104">
        <v>2341</v>
      </c>
      <c r="R104">
        <v>0.0609900814</v>
      </c>
      <c r="S104">
        <v>0.0504333511</v>
      </c>
      <c r="T104">
        <v>0.073756551</v>
      </c>
      <c r="U104">
        <v>0.7320186161</v>
      </c>
      <c r="V104">
        <v>0.0610850064</v>
      </c>
      <c r="W104">
        <v>0.0049497099</v>
      </c>
      <c r="X104">
        <v>-0.0332</v>
      </c>
      <c r="Y104">
        <v>-0.2233</v>
      </c>
      <c r="Z104">
        <v>0.1569</v>
      </c>
      <c r="AA104">
        <v>0.9673385821</v>
      </c>
      <c r="AB104">
        <v>0.799902627</v>
      </c>
      <c r="AC104">
        <v>1.1698223019</v>
      </c>
      <c r="AD104">
        <v>0.0090592953</v>
      </c>
      <c r="AE104">
        <v>-0.3361</v>
      </c>
      <c r="AF104">
        <v>-0.5885</v>
      </c>
      <c r="AG104">
        <v>-0.0837</v>
      </c>
      <c r="AH104">
        <v>0.2908950367</v>
      </c>
      <c r="AI104">
        <v>0.0726</v>
      </c>
      <c r="AJ104">
        <v>-0.0621</v>
      </c>
      <c r="AK104">
        <v>0.2073</v>
      </c>
      <c r="AL104" t="s">
        <v>336</v>
      </c>
    </row>
    <row r="105" spans="1:38" ht="12.75">
      <c r="A105" t="s">
        <v>84</v>
      </c>
      <c r="B105">
        <v>383</v>
      </c>
      <c r="C105">
        <v>17489</v>
      </c>
      <c r="D105">
        <v>0.023481422</v>
      </c>
      <c r="E105">
        <v>0.020369788</v>
      </c>
      <c r="F105">
        <v>0.0270683808</v>
      </c>
      <c r="G105" s="4">
        <v>2.7453722E-07</v>
      </c>
      <c r="H105">
        <v>0.0218994797</v>
      </c>
      <c r="I105">
        <v>0.0011066904</v>
      </c>
      <c r="J105">
        <v>-0.3728</v>
      </c>
      <c r="K105">
        <v>-0.515</v>
      </c>
      <c r="L105">
        <v>-0.2307</v>
      </c>
      <c r="M105">
        <v>0.6887922237</v>
      </c>
      <c r="N105">
        <v>0.5975171168</v>
      </c>
      <c r="O105">
        <v>0.7940102704</v>
      </c>
      <c r="P105">
        <v>775</v>
      </c>
      <c r="Q105">
        <v>20104</v>
      </c>
      <c r="R105">
        <v>0.0414893843</v>
      </c>
      <c r="S105">
        <v>0.0367266589</v>
      </c>
      <c r="T105">
        <v>0.0468697414</v>
      </c>
      <c r="U105" s="4">
        <v>1.736686E-11</v>
      </c>
      <c r="V105">
        <v>0.0385495424</v>
      </c>
      <c r="W105">
        <v>0.0013577876</v>
      </c>
      <c r="X105">
        <v>-0.4185</v>
      </c>
      <c r="Y105">
        <v>-0.5404</v>
      </c>
      <c r="Z105">
        <v>-0.2965</v>
      </c>
      <c r="AA105">
        <v>0.6580460497</v>
      </c>
      <c r="AB105">
        <v>0.5825064231</v>
      </c>
      <c r="AC105">
        <v>0.7433816802</v>
      </c>
      <c r="AD105" s="4">
        <v>1.3047974E-09</v>
      </c>
      <c r="AE105">
        <v>-0.502</v>
      </c>
      <c r="AF105">
        <v>-0.6642</v>
      </c>
      <c r="AG105">
        <v>-0.3398</v>
      </c>
      <c r="AH105" s="4">
        <v>1.476193E-16</v>
      </c>
      <c r="AI105">
        <v>-0.3956</v>
      </c>
      <c r="AJ105">
        <v>-0.4895</v>
      </c>
      <c r="AK105">
        <v>-0.3017</v>
      </c>
      <c r="AL105" t="s">
        <v>337</v>
      </c>
    </row>
    <row r="106" spans="1:38" ht="12.75">
      <c r="A106" t="s">
        <v>85</v>
      </c>
      <c r="B106">
        <v>711</v>
      </c>
      <c r="C106">
        <v>22944</v>
      </c>
      <c r="D106">
        <v>0.029207119</v>
      </c>
      <c r="E106">
        <v>0.0258284354</v>
      </c>
      <c r="F106">
        <v>0.0330277768</v>
      </c>
      <c r="G106">
        <v>0.0137022703</v>
      </c>
      <c r="H106">
        <v>0.0309884937</v>
      </c>
      <c r="I106">
        <v>0.0011440108</v>
      </c>
      <c r="J106">
        <v>-0.1546</v>
      </c>
      <c r="K106">
        <v>-0.2775</v>
      </c>
      <c r="L106">
        <v>-0.0317</v>
      </c>
      <c r="M106">
        <v>0.8567469403</v>
      </c>
      <c r="N106">
        <v>0.7576383361</v>
      </c>
      <c r="O106">
        <v>0.968820194</v>
      </c>
      <c r="P106">
        <v>1018</v>
      </c>
      <c r="Q106">
        <v>20853</v>
      </c>
      <c r="R106">
        <v>0.0473186622</v>
      </c>
      <c r="S106">
        <v>0.0422038037</v>
      </c>
      <c r="T106">
        <v>0.053053412</v>
      </c>
      <c r="U106" s="4">
        <v>8.7652565E-07</v>
      </c>
      <c r="V106">
        <v>0.0488179159</v>
      </c>
      <c r="W106">
        <v>0.0014922348</v>
      </c>
      <c r="X106">
        <v>-0.287</v>
      </c>
      <c r="Y106">
        <v>-0.4014</v>
      </c>
      <c r="Z106">
        <v>-0.1726</v>
      </c>
      <c r="AA106">
        <v>0.7505018273</v>
      </c>
      <c r="AB106">
        <v>0.669377163</v>
      </c>
      <c r="AC106">
        <v>0.8414583345</v>
      </c>
      <c r="AD106" s="4">
        <v>5.1469433E-09</v>
      </c>
      <c r="AE106">
        <v>-0.4153</v>
      </c>
      <c r="AF106">
        <v>-0.5546</v>
      </c>
      <c r="AG106">
        <v>-0.276</v>
      </c>
      <c r="AH106" s="4">
        <v>2.7470583E-07</v>
      </c>
      <c r="AI106">
        <v>-0.2208</v>
      </c>
      <c r="AJ106">
        <v>-0.305</v>
      </c>
      <c r="AK106">
        <v>-0.1366</v>
      </c>
      <c r="AL106" t="s">
        <v>338</v>
      </c>
    </row>
    <row r="107" spans="1:38" ht="12.75">
      <c r="A107" t="s">
        <v>99</v>
      </c>
      <c r="B107">
        <v>72</v>
      </c>
      <c r="C107">
        <v>3570</v>
      </c>
      <c r="D107">
        <v>0.021100104</v>
      </c>
      <c r="E107">
        <v>0.0163410747</v>
      </c>
      <c r="F107">
        <v>0.0272451106</v>
      </c>
      <c r="G107">
        <v>0.000234333</v>
      </c>
      <c r="H107">
        <v>0.0201680672</v>
      </c>
      <c r="I107">
        <v>0.0023527394</v>
      </c>
      <c r="J107">
        <v>-0.4797</v>
      </c>
      <c r="K107">
        <v>-0.7353</v>
      </c>
      <c r="L107">
        <v>-0.2242</v>
      </c>
      <c r="M107">
        <v>0.6189398387</v>
      </c>
      <c r="N107">
        <v>0.4793408679</v>
      </c>
      <c r="O107">
        <v>0.799194372</v>
      </c>
      <c r="P107">
        <v>119</v>
      </c>
      <c r="Q107">
        <v>4036</v>
      </c>
      <c r="R107">
        <v>0.031078117</v>
      </c>
      <c r="S107">
        <v>0.0251899279</v>
      </c>
      <c r="T107">
        <v>0.0383426804</v>
      </c>
      <c r="U107" s="4">
        <v>4.096826E-11</v>
      </c>
      <c r="V107">
        <v>0.0294846383</v>
      </c>
      <c r="W107">
        <v>0.0026627079</v>
      </c>
      <c r="X107">
        <v>-0.7074</v>
      </c>
      <c r="Y107">
        <v>-0.9175</v>
      </c>
      <c r="Z107">
        <v>-0.4974</v>
      </c>
      <c r="AA107">
        <v>0.492917224</v>
      </c>
      <c r="AB107">
        <v>0.3995270804</v>
      </c>
      <c r="AC107">
        <v>0.6081374746</v>
      </c>
      <c r="AD107">
        <v>0.0479169067</v>
      </c>
      <c r="AE107">
        <v>-0.32</v>
      </c>
      <c r="AF107">
        <v>-0.6371</v>
      </c>
      <c r="AG107">
        <v>-0.0029</v>
      </c>
      <c r="AH107" s="4">
        <v>2.143945E-12</v>
      </c>
      <c r="AI107">
        <v>-0.5936</v>
      </c>
      <c r="AJ107">
        <v>-0.7592</v>
      </c>
      <c r="AK107">
        <v>-0.428</v>
      </c>
      <c r="AL107" t="s">
        <v>339</v>
      </c>
    </row>
    <row r="108" spans="1:38" ht="12.75">
      <c r="A108" t="s">
        <v>100</v>
      </c>
      <c r="B108">
        <v>231</v>
      </c>
      <c r="C108">
        <v>6854</v>
      </c>
      <c r="D108">
        <v>0.0324482572</v>
      </c>
      <c r="E108">
        <v>0.0275548434</v>
      </c>
      <c r="F108">
        <v>0.0382106832</v>
      </c>
      <c r="G108">
        <v>0.5538233045</v>
      </c>
      <c r="H108">
        <v>0.0337029472</v>
      </c>
      <c r="I108">
        <v>0.0021798029</v>
      </c>
      <c r="J108">
        <v>-0.0494</v>
      </c>
      <c r="K108">
        <v>-0.2128</v>
      </c>
      <c r="L108">
        <v>0.1141</v>
      </c>
      <c r="M108">
        <v>0.9518208574</v>
      </c>
      <c r="N108">
        <v>0.8082799199</v>
      </c>
      <c r="O108">
        <v>1.1208529647</v>
      </c>
      <c r="P108">
        <v>361</v>
      </c>
      <c r="Q108">
        <v>6506</v>
      </c>
      <c r="R108">
        <v>0.0547116997</v>
      </c>
      <c r="S108">
        <v>0.0474030557</v>
      </c>
      <c r="T108">
        <v>0.0631471966</v>
      </c>
      <c r="U108">
        <v>0.0525292594</v>
      </c>
      <c r="V108">
        <v>0.0554872425</v>
      </c>
      <c r="W108">
        <v>0.002838203</v>
      </c>
      <c r="X108">
        <v>-0.1418</v>
      </c>
      <c r="Y108">
        <v>-0.2852</v>
      </c>
      <c r="Z108">
        <v>0.0016</v>
      </c>
      <c r="AA108">
        <v>0.8677597529</v>
      </c>
      <c r="AB108">
        <v>0.751840359</v>
      </c>
      <c r="AC108">
        <v>1.0015516988</v>
      </c>
      <c r="AD108" s="4">
        <v>5.3257581E-06</v>
      </c>
      <c r="AE108">
        <v>-0.4552</v>
      </c>
      <c r="AF108">
        <v>-0.6512</v>
      </c>
      <c r="AG108">
        <v>-0.2592</v>
      </c>
      <c r="AH108">
        <v>0.0855033204</v>
      </c>
      <c r="AI108">
        <v>-0.0956</v>
      </c>
      <c r="AJ108">
        <v>-0.2046</v>
      </c>
      <c r="AK108">
        <v>0.0134</v>
      </c>
      <c r="AL108" t="s">
        <v>340</v>
      </c>
    </row>
    <row r="109" spans="1:38" ht="12.75">
      <c r="A109" t="s">
        <v>103</v>
      </c>
      <c r="B109">
        <v>484</v>
      </c>
      <c r="C109">
        <v>17714</v>
      </c>
      <c r="D109">
        <v>0.0249390873</v>
      </c>
      <c r="E109">
        <v>0.0218291462</v>
      </c>
      <c r="F109">
        <v>0.0284920935</v>
      </c>
      <c r="G109" s="4">
        <v>4.2268072E-06</v>
      </c>
      <c r="H109">
        <v>0.0273230213</v>
      </c>
      <c r="I109">
        <v>0.001224871</v>
      </c>
      <c r="J109">
        <v>-0.3126</v>
      </c>
      <c r="K109">
        <v>-0.4458</v>
      </c>
      <c r="L109">
        <v>-0.1794</v>
      </c>
      <c r="M109">
        <v>0.7315506444</v>
      </c>
      <c r="N109">
        <v>0.6403251975</v>
      </c>
      <c r="O109">
        <v>0.8357727408</v>
      </c>
      <c r="P109">
        <v>864</v>
      </c>
      <c r="Q109">
        <v>16945</v>
      </c>
      <c r="R109">
        <v>0.0497451773</v>
      </c>
      <c r="S109">
        <v>0.0442736066</v>
      </c>
      <c r="T109">
        <v>0.0558929541</v>
      </c>
      <c r="U109">
        <v>6.70696E-05</v>
      </c>
      <c r="V109">
        <v>0.0509884922</v>
      </c>
      <c r="W109">
        <v>0.0016898612</v>
      </c>
      <c r="X109">
        <v>-0.237</v>
      </c>
      <c r="Y109">
        <v>-0.3535</v>
      </c>
      <c r="Z109">
        <v>-0.1205</v>
      </c>
      <c r="AA109">
        <v>0.788987785</v>
      </c>
      <c r="AB109">
        <v>0.7022054548</v>
      </c>
      <c r="AC109">
        <v>0.8864951429</v>
      </c>
      <c r="AD109" s="4">
        <v>3.866263E-16</v>
      </c>
      <c r="AE109">
        <v>-0.6233</v>
      </c>
      <c r="AF109">
        <v>-0.7733</v>
      </c>
      <c r="AG109">
        <v>-0.4732</v>
      </c>
      <c r="AH109" s="4">
        <v>1.2580876E-09</v>
      </c>
      <c r="AI109">
        <v>-0.2748</v>
      </c>
      <c r="AJ109">
        <v>-0.3635</v>
      </c>
      <c r="AK109">
        <v>-0.1861</v>
      </c>
      <c r="AL109" t="s">
        <v>341</v>
      </c>
    </row>
    <row r="110" spans="1:38" ht="12.75">
      <c r="A110" t="s">
        <v>104</v>
      </c>
      <c r="B110">
        <v>769</v>
      </c>
      <c r="C110">
        <v>20952</v>
      </c>
      <c r="D110">
        <v>0.0337135333</v>
      </c>
      <c r="E110">
        <v>0.0298791957</v>
      </c>
      <c r="F110">
        <v>0.0380399238</v>
      </c>
      <c r="G110">
        <v>0.8566741025</v>
      </c>
      <c r="H110">
        <v>0.0367029401</v>
      </c>
      <c r="I110">
        <v>0.0012990259</v>
      </c>
      <c r="J110">
        <v>-0.0111</v>
      </c>
      <c r="K110">
        <v>-0.1319</v>
      </c>
      <c r="L110">
        <v>0.1096</v>
      </c>
      <c r="M110">
        <v>0.9889358312</v>
      </c>
      <c r="N110">
        <v>0.8764612999</v>
      </c>
      <c r="O110">
        <v>1.1158439949</v>
      </c>
      <c r="P110">
        <v>1363</v>
      </c>
      <c r="Q110">
        <v>18789</v>
      </c>
      <c r="R110">
        <v>0.0694760162</v>
      </c>
      <c r="S110">
        <v>0.0623264977</v>
      </c>
      <c r="T110">
        <v>0.0774456612</v>
      </c>
      <c r="U110">
        <v>0.0798008806</v>
      </c>
      <c r="V110">
        <v>0.072542445</v>
      </c>
      <c r="W110">
        <v>0.0018923056</v>
      </c>
      <c r="X110">
        <v>0.0971</v>
      </c>
      <c r="Y110">
        <v>-0.0115</v>
      </c>
      <c r="Z110">
        <v>0.2057</v>
      </c>
      <c r="AA110">
        <v>1.1019305012</v>
      </c>
      <c r="AB110">
        <v>0.9885349309</v>
      </c>
      <c r="AC110">
        <v>1.228333761</v>
      </c>
      <c r="AD110" s="4">
        <v>3.055716E-22</v>
      </c>
      <c r="AE110">
        <v>-0.6559</v>
      </c>
      <c r="AF110">
        <v>-0.7884</v>
      </c>
      <c r="AG110">
        <v>-0.5233</v>
      </c>
      <c r="AH110">
        <v>0.3010837705</v>
      </c>
      <c r="AI110">
        <v>0.043</v>
      </c>
      <c r="AJ110">
        <v>-0.0385</v>
      </c>
      <c r="AK110">
        <v>0.1244</v>
      </c>
      <c r="AL110" t="s">
        <v>342</v>
      </c>
    </row>
    <row r="111" spans="1:38" ht="12.75">
      <c r="A111" t="s">
        <v>101</v>
      </c>
      <c r="B111">
        <v>336</v>
      </c>
      <c r="C111">
        <v>13595</v>
      </c>
      <c r="D111">
        <v>0.024250345</v>
      </c>
      <c r="E111">
        <v>0.020918156</v>
      </c>
      <c r="F111">
        <v>0.02811334</v>
      </c>
      <c r="G111" s="4">
        <v>6.2963337E-06</v>
      </c>
      <c r="H111">
        <v>0.0247149687</v>
      </c>
      <c r="I111">
        <v>0.0013315461</v>
      </c>
      <c r="J111">
        <v>-0.3406</v>
      </c>
      <c r="K111">
        <v>-0.4884</v>
      </c>
      <c r="L111">
        <v>-0.1928</v>
      </c>
      <c r="M111">
        <v>0.7113474237</v>
      </c>
      <c r="N111">
        <v>0.6136026673</v>
      </c>
      <c r="O111">
        <v>0.8246625775</v>
      </c>
      <c r="P111">
        <v>673</v>
      </c>
      <c r="Q111">
        <v>13369</v>
      </c>
      <c r="R111">
        <v>0.049524595</v>
      </c>
      <c r="S111">
        <v>0.0437147811</v>
      </c>
      <c r="T111">
        <v>0.056106549</v>
      </c>
      <c r="U111">
        <v>0.0001491843</v>
      </c>
      <c r="V111">
        <v>0.0503403396</v>
      </c>
      <c r="W111">
        <v>0.0018910047</v>
      </c>
      <c r="X111">
        <v>-0.2414</v>
      </c>
      <c r="Y111">
        <v>-0.3662</v>
      </c>
      <c r="Z111">
        <v>-0.1167</v>
      </c>
      <c r="AA111">
        <v>0.7854892202</v>
      </c>
      <c r="AB111">
        <v>0.6933421537</v>
      </c>
      <c r="AC111">
        <v>0.8898828837</v>
      </c>
      <c r="AD111" s="4">
        <v>6.298038E-14</v>
      </c>
      <c r="AE111">
        <v>-0.6468</v>
      </c>
      <c r="AF111">
        <v>-0.8158</v>
      </c>
      <c r="AG111">
        <v>-0.4778</v>
      </c>
      <c r="AH111" s="4">
        <v>4.0787734E-09</v>
      </c>
      <c r="AI111">
        <v>-0.291</v>
      </c>
      <c r="AJ111">
        <v>-0.388</v>
      </c>
      <c r="AK111">
        <v>-0.194</v>
      </c>
      <c r="AL111" t="s">
        <v>343</v>
      </c>
    </row>
    <row r="112" spans="1:38" ht="12.75">
      <c r="A112" t="s">
        <v>102</v>
      </c>
      <c r="B112">
        <v>372</v>
      </c>
      <c r="C112">
        <v>8400</v>
      </c>
      <c r="D112">
        <v>0.039439876</v>
      </c>
      <c r="E112">
        <v>0.0342918884</v>
      </c>
      <c r="F112">
        <v>0.0453606928</v>
      </c>
      <c r="G112">
        <v>0.0411107572</v>
      </c>
      <c r="H112">
        <v>0.0442857143</v>
      </c>
      <c r="I112">
        <v>0.0022446892</v>
      </c>
      <c r="J112">
        <v>0.1458</v>
      </c>
      <c r="K112">
        <v>0.0059</v>
      </c>
      <c r="L112">
        <v>0.2856</v>
      </c>
      <c r="M112">
        <v>1.1569094872</v>
      </c>
      <c r="N112">
        <v>1.00590101</v>
      </c>
      <c r="O112">
        <v>1.3305877501</v>
      </c>
      <c r="P112">
        <v>518</v>
      </c>
      <c r="Q112">
        <v>6692</v>
      </c>
      <c r="R112">
        <v>0.0738880688</v>
      </c>
      <c r="S112">
        <v>0.064940029</v>
      </c>
      <c r="T112">
        <v>0.0840690527</v>
      </c>
      <c r="U112">
        <v>0.0160150459</v>
      </c>
      <c r="V112">
        <v>0.0774058577</v>
      </c>
      <c r="W112">
        <v>0.0032667379</v>
      </c>
      <c r="X112">
        <v>0.1586</v>
      </c>
      <c r="Y112">
        <v>0.0295</v>
      </c>
      <c r="Z112">
        <v>0.2877</v>
      </c>
      <c r="AA112">
        <v>1.1719082527</v>
      </c>
      <c r="AB112">
        <v>1.0299870751</v>
      </c>
      <c r="AC112">
        <v>1.3333846472</v>
      </c>
      <c r="AD112" s="4">
        <v>3.441882E-11</v>
      </c>
      <c r="AE112">
        <v>-0.5606</v>
      </c>
      <c r="AF112">
        <v>-0.7264</v>
      </c>
      <c r="AG112">
        <v>-0.3948</v>
      </c>
      <c r="AH112">
        <v>0.0017516982</v>
      </c>
      <c r="AI112">
        <v>0.1522</v>
      </c>
      <c r="AJ112">
        <v>0.0569</v>
      </c>
      <c r="AK112">
        <v>0.2475</v>
      </c>
      <c r="AL112" t="s">
        <v>344</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O18" sqref="O18"/>
    </sheetView>
  </sheetViews>
  <sheetFormatPr defaultColWidth="9.140625" defaultRowHeight="12.75"/>
  <cols>
    <col min="1" max="1" width="12.421875" style="0" customWidth="1"/>
    <col min="2" max="5" width="8.00390625" style="0" customWidth="1"/>
    <col min="7" max="7" width="18.140625" style="0" customWidth="1"/>
    <col min="8" max="11" width="8.00390625" style="0" customWidth="1"/>
  </cols>
  <sheetData>
    <row r="1" spans="1:5" ht="15.75" thickBot="1">
      <c r="A1" s="16" t="s">
        <v>422</v>
      </c>
      <c r="B1" s="16"/>
      <c r="C1" s="16"/>
      <c r="D1" s="16"/>
      <c r="E1" s="16"/>
    </row>
    <row r="2" spans="1:11" ht="13.5" thickBot="1">
      <c r="A2" s="65" t="s">
        <v>151</v>
      </c>
      <c r="B2" s="59" t="s">
        <v>411</v>
      </c>
      <c r="C2" s="59"/>
      <c r="D2" s="59"/>
      <c r="E2" s="60"/>
      <c r="G2" s="65" t="s">
        <v>151</v>
      </c>
      <c r="H2" s="59" t="s">
        <v>411</v>
      </c>
      <c r="I2" s="59"/>
      <c r="J2" s="59"/>
      <c r="K2" s="60"/>
    </row>
    <row r="3" spans="1:11" ht="12.75">
      <c r="A3" s="66"/>
      <c r="B3" s="17" t="s">
        <v>152</v>
      </c>
      <c r="C3" s="18" t="s">
        <v>421</v>
      </c>
      <c r="D3" s="19" t="s">
        <v>152</v>
      </c>
      <c r="E3" s="28" t="s">
        <v>421</v>
      </c>
      <c r="G3" s="66"/>
      <c r="H3" s="17" t="s">
        <v>152</v>
      </c>
      <c r="I3" s="18" t="s">
        <v>421</v>
      </c>
      <c r="J3" s="19" t="s">
        <v>152</v>
      </c>
      <c r="K3" s="28" t="s">
        <v>421</v>
      </c>
    </row>
    <row r="4" spans="1:11" ht="12.75">
      <c r="A4" s="66"/>
      <c r="B4" s="17" t="s">
        <v>153</v>
      </c>
      <c r="C4" s="18" t="s">
        <v>211</v>
      </c>
      <c r="D4" s="19" t="s">
        <v>153</v>
      </c>
      <c r="E4" s="36" t="s">
        <v>211</v>
      </c>
      <c r="G4" s="66"/>
      <c r="H4" s="17" t="s">
        <v>153</v>
      </c>
      <c r="I4" s="18" t="s">
        <v>211</v>
      </c>
      <c r="J4" s="19" t="s">
        <v>153</v>
      </c>
      <c r="K4" s="36" t="s">
        <v>211</v>
      </c>
    </row>
    <row r="5" spans="1:11" ht="12.75">
      <c r="A5" s="66"/>
      <c r="B5" s="20" t="s">
        <v>154</v>
      </c>
      <c r="C5" s="21" t="s">
        <v>212</v>
      </c>
      <c r="D5" s="22" t="s">
        <v>154</v>
      </c>
      <c r="E5" s="37" t="s">
        <v>212</v>
      </c>
      <c r="G5" s="66"/>
      <c r="H5" s="20" t="s">
        <v>154</v>
      </c>
      <c r="I5" s="21" t="s">
        <v>212</v>
      </c>
      <c r="J5" s="22" t="s">
        <v>154</v>
      </c>
      <c r="K5" s="37" t="s">
        <v>212</v>
      </c>
    </row>
    <row r="6" spans="1:11" ht="13.5" thickBot="1">
      <c r="A6" s="67"/>
      <c r="B6" s="61" t="s">
        <v>412</v>
      </c>
      <c r="C6" s="62"/>
      <c r="D6" s="63" t="s">
        <v>413</v>
      </c>
      <c r="E6" s="64"/>
      <c r="G6" s="67"/>
      <c r="H6" s="61" t="s">
        <v>412</v>
      </c>
      <c r="I6" s="62"/>
      <c r="J6" s="63" t="s">
        <v>413</v>
      </c>
      <c r="K6" s="64"/>
    </row>
    <row r="7" spans="1:11" ht="12.75">
      <c r="A7" s="24" t="s">
        <v>155</v>
      </c>
      <c r="B7" s="43">
        <f>'orig. data'!B4/4</f>
        <v>195</v>
      </c>
      <c r="C7" s="51">
        <f>'orig. data'!H4*100</f>
        <v>3.6399272000000003</v>
      </c>
      <c r="D7" s="47">
        <f>'orig. data'!P4/4</f>
        <v>393.25</v>
      </c>
      <c r="E7" s="53">
        <f>'orig. data'!V4*100</f>
        <v>6.887944999999999</v>
      </c>
      <c r="G7" s="30" t="s">
        <v>170</v>
      </c>
      <c r="H7" s="43">
        <f>'orig. data'!B19/4</f>
        <v>163.25</v>
      </c>
      <c r="I7" s="51">
        <f>'orig. data'!H19*100</f>
        <v>2.4559951900000003</v>
      </c>
      <c r="J7" s="47">
        <f>'orig. data'!P19/4</f>
        <v>319.5</v>
      </c>
      <c r="K7" s="53">
        <f>'orig. data'!V19*100</f>
        <v>4.3020163600000005</v>
      </c>
    </row>
    <row r="8" spans="1:11" ht="12.75">
      <c r="A8" s="25" t="s">
        <v>156</v>
      </c>
      <c r="B8" s="44">
        <f>'orig. data'!B5/4</f>
        <v>497.75</v>
      </c>
      <c r="C8" s="51">
        <f>'orig. data'!H5*100</f>
        <v>3.9511023800000005</v>
      </c>
      <c r="D8" s="47">
        <f>'orig. data'!P5/4</f>
        <v>983</v>
      </c>
      <c r="E8" s="53">
        <f>'orig. data'!V5*100</f>
        <v>7.89970667</v>
      </c>
      <c r="G8" s="31" t="s">
        <v>171</v>
      </c>
      <c r="H8" s="44">
        <f>'orig. data'!B20/4</f>
        <v>133.25</v>
      </c>
      <c r="I8" s="51">
        <f>'orig. data'!H20*100</f>
        <v>2.64031307</v>
      </c>
      <c r="J8" s="47">
        <f>'orig. data'!P20/4</f>
        <v>233.75</v>
      </c>
      <c r="K8" s="53">
        <f>'orig. data'!V20*100</f>
        <v>4.64734828</v>
      </c>
    </row>
    <row r="9" spans="1:11" ht="12.75">
      <c r="A9" s="25" t="s">
        <v>157</v>
      </c>
      <c r="B9" s="44">
        <f>'orig. data'!B7/4</f>
        <v>535</v>
      </c>
      <c r="C9" s="51">
        <f>'orig. data'!H7*100</f>
        <v>4.00022431</v>
      </c>
      <c r="D9" s="47">
        <f>'orig. data'!P7/4</f>
        <v>1149.25</v>
      </c>
      <c r="E9" s="53">
        <f>'orig. data'!V7*100</f>
        <v>8.99327021</v>
      </c>
      <c r="G9" s="31" t="s">
        <v>176</v>
      </c>
      <c r="H9" s="44">
        <f>'orig. data'!B25/4</f>
        <v>73.5</v>
      </c>
      <c r="I9" s="51">
        <f>'orig. data'!H25*100</f>
        <v>2.51389483</v>
      </c>
      <c r="J9" s="47">
        <f>'orig. data'!P25/4</f>
        <v>124.75</v>
      </c>
      <c r="K9" s="53">
        <f>'orig. data'!V25*100</f>
        <v>3.83610086</v>
      </c>
    </row>
    <row r="10" spans="1:11" ht="12.75">
      <c r="A10" s="25" t="s">
        <v>108</v>
      </c>
      <c r="B10" s="44">
        <f>'orig. data'!B6/4</f>
        <v>256.25</v>
      </c>
      <c r="C10" s="51">
        <f>'orig. data'!H6*100</f>
        <v>3.95493306</v>
      </c>
      <c r="D10" s="47">
        <f>'orig. data'!P6/4</f>
        <v>562.75</v>
      </c>
      <c r="E10" s="53">
        <f>'orig. data'!V6*100</f>
        <v>8.73767565</v>
      </c>
      <c r="G10" s="31" t="s">
        <v>172</v>
      </c>
      <c r="H10" s="44">
        <f>'orig. data'!B21/4</f>
        <v>271.75</v>
      </c>
      <c r="I10" s="51">
        <f>'orig. data'!H21*100</f>
        <v>2.88972778</v>
      </c>
      <c r="J10" s="47">
        <f>'orig. data'!P21/4</f>
        <v>455.75</v>
      </c>
      <c r="K10" s="53">
        <f>'orig. data'!V21*100</f>
        <v>5.06825322</v>
      </c>
    </row>
    <row r="11" spans="1:11" ht="12.75">
      <c r="A11" s="25" t="s">
        <v>165</v>
      </c>
      <c r="B11" s="44">
        <f>'orig. data'!B8/4</f>
        <v>2519</v>
      </c>
      <c r="C11" s="51">
        <f>'orig. data'!H8*100</f>
        <v>2.91491885</v>
      </c>
      <c r="D11" s="47">
        <f>'orig. data'!P8/4</f>
        <v>4275.75</v>
      </c>
      <c r="E11" s="53">
        <f>'orig. data'!V8*100</f>
        <v>4.91824493</v>
      </c>
      <c r="G11" s="31" t="s">
        <v>175</v>
      </c>
      <c r="H11" s="44">
        <f>'orig. data'!B24/4</f>
        <v>199.5</v>
      </c>
      <c r="I11" s="51">
        <f>'orig. data'!H24*100</f>
        <v>3.3840804</v>
      </c>
      <c r="J11" s="47">
        <f>'orig. data'!P24/4</f>
        <v>358.25</v>
      </c>
      <c r="K11" s="53">
        <f>'orig. data'!V24*100</f>
        <v>5.68064695</v>
      </c>
    </row>
    <row r="12" spans="1:11" ht="12.75">
      <c r="A12" s="25" t="s">
        <v>158</v>
      </c>
      <c r="B12" s="44">
        <f>'orig. data'!B9/4</f>
        <v>437.5</v>
      </c>
      <c r="C12" s="51">
        <f>'orig. data'!H9*100</f>
        <v>5.40457072</v>
      </c>
      <c r="D12" s="47">
        <f>'orig. data'!P9/4</f>
        <v>796.5</v>
      </c>
      <c r="E12" s="53">
        <f>'orig. data'!V9*100</f>
        <v>10.26318333</v>
      </c>
      <c r="G12" s="31" t="s">
        <v>173</v>
      </c>
      <c r="H12" s="44">
        <f>'orig. data'!B22/4</f>
        <v>214.5</v>
      </c>
      <c r="I12" s="51">
        <f>'orig. data'!H22*100</f>
        <v>2.83711395</v>
      </c>
      <c r="J12" s="47">
        <f>'orig. data'!P22/4</f>
        <v>379</v>
      </c>
      <c r="K12" s="53">
        <f>'orig. data'!V22*100</f>
        <v>4.87804878</v>
      </c>
    </row>
    <row r="13" spans="1:11" ht="12.75">
      <c r="A13" s="25" t="s">
        <v>159</v>
      </c>
      <c r="B13" s="44">
        <f>'orig. data'!B10/4</f>
        <v>360.25</v>
      </c>
      <c r="C13" s="51">
        <f>'orig. data'!H10*100</f>
        <v>3.7706719700000004</v>
      </c>
      <c r="D13" s="47">
        <f>'orig. data'!P10/4</f>
        <v>674</v>
      </c>
      <c r="E13" s="53">
        <f>'orig. data'!V10*100</f>
        <v>6.68103982</v>
      </c>
      <c r="G13" s="31" t="s">
        <v>177</v>
      </c>
      <c r="H13" s="44">
        <f>'orig. data'!B26/4</f>
        <v>264.25</v>
      </c>
      <c r="I13" s="51">
        <f>'orig. data'!H26*100</f>
        <v>3.1853659999999997</v>
      </c>
      <c r="J13" s="47">
        <f>'orig. data'!P26/4</f>
        <v>417.25</v>
      </c>
      <c r="K13" s="53">
        <f>'orig. data'!V26*100</f>
        <v>5.06386723</v>
      </c>
    </row>
    <row r="14" spans="1:11" ht="12.75">
      <c r="A14" s="25" t="s">
        <v>160</v>
      </c>
      <c r="B14" s="44">
        <f>'orig. data'!B11/4</f>
        <v>127.25</v>
      </c>
      <c r="C14" s="51">
        <f>'orig. data'!H11*100</f>
        <v>2.98726451</v>
      </c>
      <c r="D14" s="47">
        <f>'orig. data'!P11/4</f>
        <v>250.25</v>
      </c>
      <c r="E14" s="53">
        <f>'orig. data'!V11*100</f>
        <v>5.36269152</v>
      </c>
      <c r="G14" s="31" t="s">
        <v>174</v>
      </c>
      <c r="H14" s="44">
        <f>'orig. data'!B23/4</f>
        <v>359.5</v>
      </c>
      <c r="I14" s="51">
        <f>'orig. data'!H23*100</f>
        <v>2.81629456</v>
      </c>
      <c r="J14" s="47">
        <f>'orig. data'!P23/4</f>
        <v>564.75</v>
      </c>
      <c r="K14" s="53">
        <f>'orig. data'!V23*100</f>
        <v>4.312220819999999</v>
      </c>
    </row>
    <row r="15" spans="1:11" ht="12.75">
      <c r="A15" s="25" t="s">
        <v>161</v>
      </c>
      <c r="B15" s="44">
        <f>'orig. data'!B12/4</f>
        <v>2.25</v>
      </c>
      <c r="C15" s="51">
        <f>'orig. data'!H12*100</f>
        <v>5.59006211</v>
      </c>
      <c r="D15" s="47">
        <f>'orig. data'!P12/4</f>
        <v>7.5</v>
      </c>
      <c r="E15" s="53">
        <f>'orig. data'!V12*100</f>
        <v>15.30612245</v>
      </c>
      <c r="G15" s="31" t="s">
        <v>178</v>
      </c>
      <c r="H15" s="44">
        <f>'orig. data'!B27/4</f>
        <v>273.5</v>
      </c>
      <c r="I15" s="51">
        <f>'orig. data'!H27*100</f>
        <v>2.70571068</v>
      </c>
      <c r="J15" s="47">
        <f>'orig. data'!P27/4</f>
        <v>448.25</v>
      </c>
      <c r="K15" s="53">
        <f>'orig. data'!V27*100</f>
        <v>4.37776204</v>
      </c>
    </row>
    <row r="16" spans="1:11" ht="12.75">
      <c r="A16" s="25" t="s">
        <v>162</v>
      </c>
      <c r="B16" s="44">
        <f>'orig. data'!B13/4</f>
        <v>115</v>
      </c>
      <c r="C16" s="51">
        <f>'orig. data'!H13*100</f>
        <v>6.35710337</v>
      </c>
      <c r="D16" s="47">
        <f>'orig. data'!P13/4</f>
        <v>219.75</v>
      </c>
      <c r="E16" s="53">
        <f>'orig. data'!V13*100</f>
        <v>11.715313870000001</v>
      </c>
      <c r="G16" s="31" t="s">
        <v>179</v>
      </c>
      <c r="H16" s="44">
        <f>'orig. data'!B28/4</f>
        <v>75.75</v>
      </c>
      <c r="I16" s="51">
        <f>'orig. data'!H28*100</f>
        <v>2.90675365</v>
      </c>
      <c r="J16" s="47">
        <f>'orig. data'!P28/4</f>
        <v>120</v>
      </c>
      <c r="K16" s="53">
        <f>'orig. data'!V28*100</f>
        <v>4.55321571</v>
      </c>
    </row>
    <row r="17" spans="1:11" ht="12.75">
      <c r="A17" s="25" t="s">
        <v>163</v>
      </c>
      <c r="B17" s="44">
        <f>'orig. data'!B14/4</f>
        <v>43.25</v>
      </c>
      <c r="C17" s="51">
        <f>'orig. data'!H14*100</f>
        <v>3.3802266499999996</v>
      </c>
      <c r="D17" s="47">
        <f>'orig. data'!P14/4</f>
        <v>161.75</v>
      </c>
      <c r="E17" s="53">
        <f>'orig. data'!V14*100</f>
        <v>10.71014733</v>
      </c>
      <c r="G17" s="31" t="s">
        <v>181</v>
      </c>
      <c r="H17" s="50">
        <f>'orig. data'!B30/4</f>
        <v>177</v>
      </c>
      <c r="I17" s="51">
        <f>'orig. data'!H30*100</f>
        <v>3.21891339</v>
      </c>
      <c r="J17" s="47">
        <f>'orig. data'!P30/4</f>
        <v>297.75</v>
      </c>
      <c r="K17" s="53">
        <f>'orig. data'!V30*100</f>
        <v>5.93689248</v>
      </c>
    </row>
    <row r="18" spans="1:11" ht="12.75">
      <c r="A18" s="26"/>
      <c r="B18" s="45"/>
      <c r="C18" s="35"/>
      <c r="D18" s="48"/>
      <c r="E18" s="54"/>
      <c r="G18" s="31" t="s">
        <v>180</v>
      </c>
      <c r="H18" s="44">
        <f>'orig. data'!B29/4</f>
        <v>313.25</v>
      </c>
      <c r="I18" s="51">
        <f>'orig. data'!H29*100</f>
        <v>3.24057311</v>
      </c>
      <c r="J18" s="47">
        <f>'orig. data'!P29/4</f>
        <v>556.75</v>
      </c>
      <c r="K18" s="53">
        <f>'orig. data'!V29*100</f>
        <v>6.2321598499999995</v>
      </c>
    </row>
    <row r="19" spans="1:11" ht="12.75">
      <c r="A19" s="25" t="s">
        <v>168</v>
      </c>
      <c r="B19" s="44">
        <f>'orig. data'!B15/4</f>
        <v>1227.75</v>
      </c>
      <c r="C19" s="51">
        <f>'orig. data'!H15*100</f>
        <v>3.91886177</v>
      </c>
      <c r="D19" s="47">
        <f>'orig. data'!P15/4</f>
        <v>2525.5</v>
      </c>
      <c r="E19" s="53">
        <f>'orig. data'!V15*100</f>
        <v>8.16474981</v>
      </c>
      <c r="G19" s="32"/>
      <c r="H19" s="45"/>
      <c r="I19" s="35"/>
      <c r="J19" s="48"/>
      <c r="K19" s="54"/>
    </row>
    <row r="20" spans="1:11" ht="12.75">
      <c r="A20" s="25" t="s">
        <v>169</v>
      </c>
      <c r="B20" s="44">
        <f>'orig. data'!B16/4</f>
        <v>925</v>
      </c>
      <c r="C20" s="51">
        <f>'orig. data'!H16*100</f>
        <v>4.2220574</v>
      </c>
      <c r="D20" s="47">
        <f>'orig. data'!P16/4</f>
        <v>1720.75</v>
      </c>
      <c r="E20" s="53">
        <f>'orig. data'!V16*100</f>
        <v>7.64251294</v>
      </c>
      <c r="G20" s="31" t="s">
        <v>182</v>
      </c>
      <c r="H20" s="44">
        <f>'orig. data'!B31/4</f>
        <v>1034</v>
      </c>
      <c r="I20" s="51">
        <f>'orig. data'!H31*100</f>
        <v>2.60666793</v>
      </c>
      <c r="J20" s="47">
        <f>'orig. data'!P31/4</f>
        <v>1806</v>
      </c>
      <c r="K20" s="53">
        <f>'orig. data'!V31*100</f>
        <v>4.29567875</v>
      </c>
    </row>
    <row r="21" spans="1:11" ht="12.75">
      <c r="A21" s="25" t="s">
        <v>164</v>
      </c>
      <c r="B21" s="44">
        <f>'orig. data'!B17/4</f>
        <v>160.5</v>
      </c>
      <c r="C21" s="51">
        <f>'orig. data'!H17*100</f>
        <v>5.12984419</v>
      </c>
      <c r="D21" s="47">
        <f>'orig. data'!P17/4</f>
        <v>389</v>
      </c>
      <c r="E21" s="53">
        <f>'orig. data'!V17*100</f>
        <v>11.32459971</v>
      </c>
      <c r="G21" s="31" t="s">
        <v>183</v>
      </c>
      <c r="H21" s="44">
        <f>'orig. data'!B32/4</f>
        <v>746.25</v>
      </c>
      <c r="I21" s="51">
        <f>'orig. data'!H32*100</f>
        <v>2.9172612</v>
      </c>
      <c r="J21" s="47">
        <f>'orig. data'!P32/4</f>
        <v>1265.75</v>
      </c>
      <c r="K21" s="53">
        <f>'orig. data'!V32*100</f>
        <v>4.94607479</v>
      </c>
    </row>
    <row r="22" spans="1:11" ht="12.75">
      <c r="A22" s="26"/>
      <c r="B22" s="45"/>
      <c r="C22" s="35"/>
      <c r="D22" s="48"/>
      <c r="E22" s="54"/>
      <c r="G22" s="31" t="s">
        <v>184</v>
      </c>
      <c r="H22" s="44">
        <f>'orig. data'!B33/4</f>
        <v>738.75</v>
      </c>
      <c r="I22" s="51">
        <f>'orig. data'!H33*100</f>
        <v>3.48969036</v>
      </c>
      <c r="J22" s="47">
        <f>'orig. data'!P33/4</f>
        <v>1204</v>
      </c>
      <c r="K22" s="53">
        <f>'orig. data'!V33*100</f>
        <v>6.23729165</v>
      </c>
    </row>
    <row r="23" spans="1:11" ht="13.5" thickBot="1">
      <c r="A23" s="27" t="s">
        <v>166</v>
      </c>
      <c r="B23" s="46">
        <f>'orig. data'!B18/4</f>
        <v>5088.5</v>
      </c>
      <c r="C23" s="52">
        <f>'orig. data'!H18*100</f>
        <v>3.4090718800000004</v>
      </c>
      <c r="D23" s="49">
        <f>'orig. data'!P18/4</f>
        <v>9473.75</v>
      </c>
      <c r="E23" s="55">
        <f>'orig. data'!V18*100</f>
        <v>6.3049363</v>
      </c>
      <c r="G23" s="26"/>
      <c r="H23" s="45"/>
      <c r="I23" s="35"/>
      <c r="J23" s="48"/>
      <c r="K23" s="54"/>
    </row>
    <row r="24" spans="1:11" ht="13.5" thickBot="1">
      <c r="A24" s="23" t="s">
        <v>167</v>
      </c>
      <c r="C24" s="29"/>
      <c r="G24" s="27" t="s">
        <v>165</v>
      </c>
      <c r="H24" s="46">
        <f>'orig. data'!B8/4</f>
        <v>2519</v>
      </c>
      <c r="I24" s="56">
        <f>'orig. data'!H8*100</f>
        <v>2.91491885</v>
      </c>
      <c r="J24" s="49">
        <f>'orig. data'!P8/4</f>
        <v>4275.75</v>
      </c>
      <c r="K24" s="55">
        <f>'orig. data'!V8*100</f>
        <v>4.91824493</v>
      </c>
    </row>
    <row r="25" spans="1:9" ht="12.75">
      <c r="A25" s="58" t="s">
        <v>426</v>
      </c>
      <c r="B25" s="58"/>
      <c r="C25" s="58"/>
      <c r="D25" s="58"/>
      <c r="E25" s="58"/>
      <c r="G25" s="23" t="s">
        <v>167</v>
      </c>
      <c r="I25" s="29"/>
    </row>
    <row r="26" spans="7:11" ht="12.75">
      <c r="G26" s="58" t="s">
        <v>426</v>
      </c>
      <c r="H26" s="58"/>
      <c r="I26" s="58"/>
      <c r="J26" s="58"/>
      <c r="K26" s="58"/>
    </row>
  </sheetData>
  <mergeCells count="10">
    <mergeCell ref="A25:E25"/>
    <mergeCell ref="G26:K26"/>
    <mergeCell ref="B2:E2"/>
    <mergeCell ref="B6:C6"/>
    <mergeCell ref="D6:E6"/>
    <mergeCell ref="A2:A6"/>
    <mergeCell ref="G2:G6"/>
    <mergeCell ref="H2:K2"/>
    <mergeCell ref="H6:I6"/>
    <mergeCell ref="J6:K6"/>
  </mergeCells>
  <printOptions/>
  <pageMargins left="0.21" right="0.14"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2006-08-16T18:03:08Z</cp:lastPrinted>
  <dcterms:created xsi:type="dcterms:W3CDTF">2006-01-23T20:42:54Z</dcterms:created>
  <dcterms:modified xsi:type="dcterms:W3CDTF">2008-04-09T17:03:59Z</dcterms:modified>
  <cp:category/>
  <cp:version/>
  <cp:contentType/>
  <cp:contentStatus/>
</cp:coreProperties>
</file>