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activeTab="0"/>
  </bookViews>
  <sheets>
    <sheet name="all-rha " sheetId="1" r:id="rId1"/>
    <sheet name="districts " sheetId="2" r:id="rId2"/>
    <sheet name="wpg comm areas " sheetId="3" r:id="rId3"/>
    <sheet name="wpg nbhd clus" sheetId="4" r:id="rId4"/>
    <sheet name="graph data" sheetId="5" r:id="rId5"/>
    <sheet name="orig. data" sheetId="6" r:id="rId6"/>
    <sheet name="crude rate table" sheetId="7" r:id="rId7"/>
    <sheet name="agg rha " sheetId="8" r:id="rId8"/>
    <sheet name="agg wpg comm areas" sheetId="9" r:id="rId9"/>
  </sheets>
  <definedNames/>
  <calcPr fullCalcOnLoad="1"/>
</workbook>
</file>

<file path=xl/sharedStrings.xml><?xml version="1.0" encoding="utf-8"?>
<sst xmlns="http://schemas.openxmlformats.org/spreadsheetml/2006/main" count="374" uniqueCount="319">
  <si>
    <t>area</t>
  </si>
  <si>
    <t>A-40 Central</t>
  </si>
  <si>
    <t>BN-20 North Eastman</t>
  </si>
  <si>
    <t>BS-25 South Eastman</t>
  </si>
  <si>
    <t>C-30 Interlake</t>
  </si>
  <si>
    <t>D-70 Nor-Man</t>
  </si>
  <si>
    <t>E-60 Parkland</t>
  </si>
  <si>
    <t>FB-80 Burntwood</t>
  </si>
  <si>
    <t>FC-90 Churchill</t>
  </si>
  <si>
    <t>G-15 Brandon</t>
  </si>
  <si>
    <t>GA-45 Assiniboine</t>
  </si>
  <si>
    <t>K-10 Winnipeg</t>
  </si>
  <si>
    <t>M Mid</t>
  </si>
  <si>
    <t>N North</t>
  </si>
  <si>
    <t>S South</t>
  </si>
  <si>
    <t>Z Manitoba</t>
  </si>
  <si>
    <t>A1C-40 Cent Cartier/SFX</t>
  </si>
  <si>
    <t>A1P-40 Cent Portage</t>
  </si>
  <si>
    <t>A1S-40 Cent Seven Regions</t>
  </si>
  <si>
    <t>A2C-40 Cent Carman</t>
  </si>
  <si>
    <t>A2L-40 Cent Swan Lake</t>
  </si>
  <si>
    <t>A3L-40 Cent Louise/Pembina</t>
  </si>
  <si>
    <t>A3M-40 Cent Morden/Winkler</t>
  </si>
  <si>
    <t>A4A-40 Cent Altona</t>
  </si>
  <si>
    <t>A4R-40 Cent Red River</t>
  </si>
  <si>
    <t>BN1-20 Blue Water</t>
  </si>
  <si>
    <t>BN2-20 Brokenhead</t>
  </si>
  <si>
    <t>BN4-20 Iron Rose</t>
  </si>
  <si>
    <t>BN5-20 Springfield</t>
  </si>
  <si>
    <t>BN6-20 Northern Remote</t>
  </si>
  <si>
    <t>BN7-20 Winnipeg River</t>
  </si>
  <si>
    <t>BS1-25 SE Central</t>
  </si>
  <si>
    <t>BS2-25 SE Northern</t>
  </si>
  <si>
    <t>BS3-25 SE Southern</t>
  </si>
  <si>
    <t>BS4-25 SE Western</t>
  </si>
  <si>
    <t>C1-30 IL Northeast</t>
  </si>
  <si>
    <t>C2-30 IL Northwest</t>
  </si>
  <si>
    <t>C3-30 IL Southeast</t>
  </si>
  <si>
    <t>C4-30 IL Southwest</t>
  </si>
  <si>
    <t>D1-70 F Flon/Snow L/Cran</t>
  </si>
  <si>
    <t>D2-70 The Pas/OCN/Kelsey</t>
  </si>
  <si>
    <t>D4-70 Nor-Man Other</t>
  </si>
  <si>
    <t>E1-60 PL Central</t>
  </si>
  <si>
    <t>E2-60 PL East</t>
  </si>
  <si>
    <t>E3-60 PL North</t>
  </si>
  <si>
    <t>E4-60 PL West</t>
  </si>
  <si>
    <t>FB2-80 Thompson</t>
  </si>
  <si>
    <t>FB3-80 Lynn/Leaf/SIL</t>
  </si>
  <si>
    <t>FB4-80 Gillam/Fox Lake</t>
  </si>
  <si>
    <t>FB5-80 Nelson House</t>
  </si>
  <si>
    <t>FB6-80 Norway House</t>
  </si>
  <si>
    <t>FB7-80 Cross Lake</t>
  </si>
  <si>
    <t>FB8-80 Island Lake</t>
  </si>
  <si>
    <t>FB9-80 Thick Por/Pik/Wab</t>
  </si>
  <si>
    <t>FBA-80 Tad/Broch/Lac Br</t>
  </si>
  <si>
    <t>FBB-80 Oxford H &amp; Gods</t>
  </si>
  <si>
    <t>FBC-80 Sha/York/Split/War</t>
  </si>
  <si>
    <t>G1-15 Bdn Rural</t>
  </si>
  <si>
    <t>G21-15 Southwest</t>
  </si>
  <si>
    <t>G22-15 West</t>
  </si>
  <si>
    <t>G23-15 Central</t>
  </si>
  <si>
    <t>G24-15 Southeast</t>
  </si>
  <si>
    <t>G25-15 East</t>
  </si>
  <si>
    <t>G26-15 North End</t>
  </si>
  <si>
    <t>GA11-45 Assin North 1</t>
  </si>
  <si>
    <t>GA12-45 Assin North 2</t>
  </si>
  <si>
    <t>GA21-45 Assin East 1</t>
  </si>
  <si>
    <t>GA22-45 Assin East 2</t>
  </si>
  <si>
    <t>GA31-45 Assin West 1</t>
  </si>
  <si>
    <t>GA32-45 Assin West 2</t>
  </si>
  <si>
    <t>W01 St. James - Assiniboia</t>
  </si>
  <si>
    <t>W02 Assiniboine South</t>
  </si>
  <si>
    <t>W03 Fort Garry</t>
  </si>
  <si>
    <t>W04 St. Vital</t>
  </si>
  <si>
    <t>W05 St. Boniface</t>
  </si>
  <si>
    <t>W06 Transcona</t>
  </si>
  <si>
    <t>W07 River East</t>
  </si>
  <si>
    <t>W08 Seven Oaks</t>
  </si>
  <si>
    <t>W09 Inkster</t>
  </si>
  <si>
    <t>W10 Point Douglas</t>
  </si>
  <si>
    <t>W11 Downtown</t>
  </si>
  <si>
    <t>W12 River Heights</t>
  </si>
  <si>
    <t>W002 Assiniboine South</t>
  </si>
  <si>
    <t>W006 Transcona</t>
  </si>
  <si>
    <t>W01A St. James - Assiniboia W</t>
  </si>
  <si>
    <t>W01B St. James - Assiniboia E</t>
  </si>
  <si>
    <t>W03A Fort Garry N</t>
  </si>
  <si>
    <t>W03B Fort Garry S</t>
  </si>
  <si>
    <t>W04A St. Vital North</t>
  </si>
  <si>
    <t>W04B St. Vital South</t>
  </si>
  <si>
    <t>W05A St. Boniface W</t>
  </si>
  <si>
    <t>W05B St. Boniface E</t>
  </si>
  <si>
    <t>W07A River East S</t>
  </si>
  <si>
    <t>W07B River East W</t>
  </si>
  <si>
    <t>W07C River East E</t>
  </si>
  <si>
    <t>W07D River East N</t>
  </si>
  <si>
    <t>W08A Seven Oaks W</t>
  </si>
  <si>
    <t>W08B Seven Oaks E</t>
  </si>
  <si>
    <t>W08C Seven Oaks N</t>
  </si>
  <si>
    <t>W09A Inkster West</t>
  </si>
  <si>
    <t>W09B Inkster East</t>
  </si>
  <si>
    <t>W10A Point Douglas N</t>
  </si>
  <si>
    <t>W10B Point Douglas S</t>
  </si>
  <si>
    <t>W11A Downtown W</t>
  </si>
  <si>
    <t>W11B Downtown E</t>
  </si>
  <si>
    <t>W12A River Heights W</t>
  </si>
  <si>
    <t>W12B River Heights E</t>
  </si>
  <si>
    <t xml:space="preserve"> </t>
  </si>
  <si>
    <t>Brandon</t>
  </si>
  <si>
    <t>St. Boniface W</t>
  </si>
  <si>
    <t>River East E</t>
  </si>
  <si>
    <t>St. Vital North</t>
  </si>
  <si>
    <t>St. James - Assiniboia E</t>
  </si>
  <si>
    <t>Teen Pregnancy Crude and Adjusted Rates to Compare to MB 8 Year Average, T1=1988/89-1995/96, T2=1996/97-2003/04, per 1000 females age 15-19</t>
  </si>
  <si>
    <t>T1count</t>
  </si>
  <si>
    <t>T1pop</t>
  </si>
  <si>
    <t>T1_adj_rate</t>
  </si>
  <si>
    <t>T1_Lci_adj</t>
  </si>
  <si>
    <t>T1_Uci_adj</t>
  </si>
  <si>
    <t>T1prob</t>
  </si>
  <si>
    <t>T1_crd_rate</t>
  </si>
  <si>
    <t>T1_crd_percent_</t>
  </si>
  <si>
    <t>T1_estimate</t>
  </si>
  <si>
    <t>T1_Lci_est</t>
  </si>
  <si>
    <t>T1_Uci_est</t>
  </si>
  <si>
    <t>T1_rate_ratio</t>
  </si>
  <si>
    <t>T1_Lci_ratio</t>
  </si>
  <si>
    <t>T1_Uci_ratio</t>
  </si>
  <si>
    <t>T2count</t>
  </si>
  <si>
    <t>T2pop</t>
  </si>
  <si>
    <t>T2_adj_rate</t>
  </si>
  <si>
    <t>T2_Lci_adj</t>
  </si>
  <si>
    <t>T2_Uci_adj</t>
  </si>
  <si>
    <t>T2prob</t>
  </si>
  <si>
    <t>T2_crd_rate</t>
  </si>
  <si>
    <t>T2_crd_percent_</t>
  </si>
  <si>
    <t>T2_estimate</t>
  </si>
  <si>
    <t>T2_Lci_est</t>
  </si>
  <si>
    <t>T2_Uci_est</t>
  </si>
  <si>
    <t>T2_rate_ratio</t>
  </si>
  <si>
    <t>T2_Lci_ratio</t>
  </si>
  <si>
    <t>T2_Uci_ratio</t>
  </si>
  <si>
    <t>T1T2prob</t>
  </si>
  <si>
    <t>T1T2_estimate</t>
  </si>
  <si>
    <t>T1T2_Lci_est</t>
  </si>
  <si>
    <t>T1T2_Uci_est</t>
  </si>
  <si>
    <t>ALLprob</t>
  </si>
  <si>
    <t>ALL_estimate</t>
  </si>
  <si>
    <t>ALL_Lci_est</t>
  </si>
  <si>
    <t>ALL_Uci_est</t>
  </si>
  <si>
    <t>T1 avg</t>
  </si>
  <si>
    <t>T2 avg</t>
  </si>
  <si>
    <t>T1 adj</t>
  </si>
  <si>
    <t>T2 adj</t>
  </si>
  <si>
    <t>T1 count</t>
  </si>
  <si>
    <t>T1 pop</t>
  </si>
  <si>
    <t>T1 prob</t>
  </si>
  <si>
    <t>T2 count</t>
  </si>
  <si>
    <t>T2 pop</t>
  </si>
  <si>
    <t>T2 prob</t>
  </si>
  <si>
    <t>CI work</t>
  </si>
  <si>
    <t>NM F Flon/Snow L/Cran</t>
  </si>
  <si>
    <t>BDN Southeast</t>
  </si>
  <si>
    <t>BDN North End</t>
  </si>
  <si>
    <t>1988/89-1995/96</t>
  </si>
  <si>
    <t>1996/97-2003/04</t>
  </si>
  <si>
    <t>Mb Avg 88/89-95/96</t>
  </si>
  <si>
    <t>Mb Avg 96/97-03/04</t>
  </si>
  <si>
    <t>t</t>
  </si>
  <si>
    <t>Suppression</t>
  </si>
  <si>
    <t>T1T2 prob</t>
  </si>
  <si>
    <t>South Eastman (1,2,t)</t>
  </si>
  <si>
    <t>Central (1,2,t)</t>
  </si>
  <si>
    <t>Assiniboine (1,2,t)</t>
  </si>
  <si>
    <t>Winnipeg (1,2)</t>
  </si>
  <si>
    <t>Parkland (1,2)</t>
  </si>
  <si>
    <t>Interlake (2)</t>
  </si>
  <si>
    <t>North Eastman (1)</t>
  </si>
  <si>
    <t>Churchill (1,2)</t>
  </si>
  <si>
    <t>Nor-Man (1,2)</t>
  </si>
  <si>
    <t>Burntwood (1,2)</t>
  </si>
  <si>
    <t>South (1,2,t)</t>
  </si>
  <si>
    <t>Mid (1,t)</t>
  </si>
  <si>
    <t>North (1,2)</t>
  </si>
  <si>
    <t>Manitoba (t)</t>
  </si>
  <si>
    <t>Fort Garry (1,2)</t>
  </si>
  <si>
    <t>Assiniboine South (1,2)</t>
  </si>
  <si>
    <t>River Heights (1,2,t)</t>
  </si>
  <si>
    <t>St. Vital (1,2)</t>
  </si>
  <si>
    <t>River East (1)</t>
  </si>
  <si>
    <t>St. Boniface (1,2)</t>
  </si>
  <si>
    <t>Transcona (1,2)</t>
  </si>
  <si>
    <t>Seven Oaks (1,2)</t>
  </si>
  <si>
    <t>St. James - Assiniboia (1,2,t)</t>
  </si>
  <si>
    <t>Inkster (1,2)</t>
  </si>
  <si>
    <t>Downtown (1,2)</t>
  </si>
  <si>
    <t>Point Douglas (1,2)</t>
  </si>
  <si>
    <t>Wpg Most Healthy (1,2)</t>
  </si>
  <si>
    <t>Wpg Least Healthy (1,2)</t>
  </si>
  <si>
    <t>Winnipeg Overall (1,2)</t>
  </si>
  <si>
    <t>T1_crd_std_dev</t>
  </si>
  <si>
    <t>T2_crd_std_dev</t>
  </si>
  <si>
    <t>WL Wpg Most Healthy</t>
  </si>
  <si>
    <t>WA Wpg Avg Health</t>
  </si>
  <si>
    <t>WH Wpg Least Healthy</t>
  </si>
  <si>
    <t>Wpg Average Health (1,2)</t>
  </si>
  <si>
    <t>SE Northern (1,2)</t>
  </si>
  <si>
    <t>SE Central (1,2)</t>
  </si>
  <si>
    <t>SE Western (1,2)</t>
  </si>
  <si>
    <t>SE Southern (1,2)</t>
  </si>
  <si>
    <t>CE Altona (1,2)</t>
  </si>
  <si>
    <t>CE Red River (1,2,t)</t>
  </si>
  <si>
    <t>CE Louise/Pembina (1,2)</t>
  </si>
  <si>
    <t>CE Morden/Winkler (1,2)</t>
  </si>
  <si>
    <t>CE Carman (1,2)</t>
  </si>
  <si>
    <t>CE Swan Lake (1,2)</t>
  </si>
  <si>
    <t>CE Portage (1,t)</t>
  </si>
  <si>
    <t>CE Seven Regions (1,2)</t>
  </si>
  <si>
    <t>BDN Rural (1,2)</t>
  </si>
  <si>
    <t>BDN West (1,2)</t>
  </si>
  <si>
    <t>BDN East (2)</t>
  </si>
  <si>
    <t>BDN Southwest (1,2)</t>
  </si>
  <si>
    <t>BDN Central (1,2)</t>
  </si>
  <si>
    <t>AS North 2 (1)</t>
  </si>
  <si>
    <t>AS West 1 (1,2)</t>
  </si>
  <si>
    <t>AS West 2 (1,2)</t>
  </si>
  <si>
    <t>AS North 1 (2,t)</t>
  </si>
  <si>
    <t>AS East 1 (1,2)</t>
  </si>
  <si>
    <t>PL West (1)</t>
  </si>
  <si>
    <t>PL Central (1,2,t)</t>
  </si>
  <si>
    <t>PL East (1,2)</t>
  </si>
  <si>
    <t>PL North (1,2)</t>
  </si>
  <si>
    <t>IL Southwest (1,2)</t>
  </si>
  <si>
    <t>IL Southeast (1,2)</t>
  </si>
  <si>
    <t>IL Northwest (1,2)</t>
  </si>
  <si>
    <t>NE Springfield (1,2)</t>
  </si>
  <si>
    <t>NE Iron Rose (1,2)</t>
  </si>
  <si>
    <t>NE Winnipeg River (1,2)</t>
  </si>
  <si>
    <t>NE Brokenhead (1,2)</t>
  </si>
  <si>
    <t>NE Blue Water (1,2)</t>
  </si>
  <si>
    <t>NE Northern Remote (1,2)</t>
  </si>
  <si>
    <t>NM The Pas/OCN/Kelsey (1,2)</t>
  </si>
  <si>
    <t>NM Nor-Man Other (1,2)</t>
  </si>
  <si>
    <t>BW Thompson (1,2)</t>
  </si>
  <si>
    <t>BW Gillam/Fox Lake (1)</t>
  </si>
  <si>
    <t>BW Lynn/Leaf/SIL (1,2)</t>
  </si>
  <si>
    <t>BW Thick Por/Pik/Wab (1,2)</t>
  </si>
  <si>
    <t>BW Island Lake (1,2)</t>
  </si>
  <si>
    <t>BW Cross Lake (1,2)</t>
  </si>
  <si>
    <t>BW Norway House (1,2,t)</t>
  </si>
  <si>
    <t>BW Tad/Broch/Lac Br (1,2)</t>
  </si>
  <si>
    <t>BW Oxford H &amp; Gods (1,2,t)</t>
  </si>
  <si>
    <t>BW Sha/York/Split/War (1,2)</t>
  </si>
  <si>
    <t>BW Nelson House (1,2)</t>
  </si>
  <si>
    <t>Fort Garry S (1,2)</t>
  </si>
  <si>
    <t>River Heights E (1)</t>
  </si>
  <si>
    <t>St. Vital South (1,2,t)</t>
  </si>
  <si>
    <t>River East N (1,2)</t>
  </si>
  <si>
    <t>River East W (1,2)</t>
  </si>
  <si>
    <t>River East S (1,2)</t>
  </si>
  <si>
    <t>St. Boniface E (1,2)</t>
  </si>
  <si>
    <t>Transcona (1)</t>
  </si>
  <si>
    <t>Seven Oaks W (1,2)</t>
  </si>
  <si>
    <t>Seven Oaks E (1)</t>
  </si>
  <si>
    <t>Seven Oaks N (1,2)</t>
  </si>
  <si>
    <t>St. James - Assiniboia W (1,2,t)</t>
  </si>
  <si>
    <t>Inkster West (1)</t>
  </si>
  <si>
    <t>Inkster East (1,2)</t>
  </si>
  <si>
    <t>Downtown W (1,2)</t>
  </si>
  <si>
    <t>Downtown E (1,2)</t>
  </si>
  <si>
    <t>Point Douglas N (1,2)</t>
  </si>
  <si>
    <t>Point Douglas S (1,2)</t>
  </si>
  <si>
    <t>Region</t>
  </si>
  <si>
    <t>Number</t>
  </si>
  <si>
    <t>Observed</t>
  </si>
  <si>
    <t>per Year</t>
  </si>
  <si>
    <t>South Eastman</t>
  </si>
  <si>
    <t>Central</t>
  </si>
  <si>
    <t>Assiniboine</t>
  </si>
  <si>
    <t>Parkland</t>
  </si>
  <si>
    <t>Interlake</t>
  </si>
  <si>
    <t>North Eastman</t>
  </si>
  <si>
    <t>Churchill</t>
  </si>
  <si>
    <t>Nor-Man</t>
  </si>
  <si>
    <t>Burntwood</t>
  </si>
  <si>
    <t>North</t>
  </si>
  <si>
    <t>Winnipeg</t>
  </si>
  <si>
    <t>Manitoba</t>
  </si>
  <si>
    <t>blank cells = suppressed</t>
  </si>
  <si>
    <t>Teen Pregnancy</t>
  </si>
  <si>
    <t>Rate</t>
  </si>
  <si>
    <t>per 1000</t>
  </si>
  <si>
    <t>South</t>
  </si>
  <si>
    <t>Mid</t>
  </si>
  <si>
    <t>Fort Garry</t>
  </si>
  <si>
    <t>Assiniboine South</t>
  </si>
  <si>
    <t>River Heights</t>
  </si>
  <si>
    <t>St. Vital</t>
  </si>
  <si>
    <t>River East</t>
  </si>
  <si>
    <t>St. Boniface</t>
  </si>
  <si>
    <t>Transcona</t>
  </si>
  <si>
    <t>Seven Oaks</t>
  </si>
  <si>
    <t>St. James - Assiniboia</t>
  </si>
  <si>
    <t>Inkster</t>
  </si>
  <si>
    <t>Downtown</t>
  </si>
  <si>
    <t>Point Douglas</t>
  </si>
  <si>
    <t>Wpg Most Healthy</t>
  </si>
  <si>
    <t>Wpg Avg Health</t>
  </si>
  <si>
    <t>Wpg Least Healthy</t>
  </si>
  <si>
    <t>CE Cartier/SFX (1,2)</t>
  </si>
  <si>
    <t>AS East 2 (1,2)</t>
  </si>
  <si>
    <t>IL Northeast</t>
  </si>
  <si>
    <t>Fort Garry N (1,2)</t>
  </si>
  <si>
    <t>River Heights W (1,2)</t>
  </si>
  <si>
    <t xml:space="preserve"> = highly signif (exceeds SAS's scientific notation capacity; </t>
  </si>
  <si>
    <t>Excel interpets as NS, so manually coded as signif)</t>
  </si>
  <si>
    <t>Crude</t>
  </si>
  <si>
    <t xml:space="preserve">Appendix Table 3.5: Teen Pregnancy </t>
  </si>
  <si>
    <t>Source: Manitoba Centre for Health Policy, 2008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</si>
</sst>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
    <numFmt numFmtId="176" formatCode="#,##0.0"/>
  </numFmts>
  <fonts count="20">
    <font>
      <sz val="10"/>
      <name val="Arial"/>
      <family val="0"/>
    </font>
    <font>
      <sz val="10"/>
      <name val="Univers 45 Light"/>
      <family val="0"/>
    </font>
    <font>
      <sz val="8"/>
      <name val="Arial"/>
      <family val="0"/>
    </font>
    <font>
      <b/>
      <sz val="10"/>
      <name val="Arial"/>
      <family val="2"/>
    </font>
    <font>
      <sz val="8"/>
      <name val="Univers 45 Light"/>
      <family val="0"/>
    </font>
    <font>
      <i/>
      <sz val="10"/>
      <name val="Arial"/>
      <family val="2"/>
    </font>
    <font>
      <b/>
      <sz val="11"/>
      <name val="Univers 45 Light"/>
      <family val="2"/>
    </font>
    <font>
      <sz val="7"/>
      <name val="Univers 45 Light"/>
      <family val="2"/>
    </font>
    <font>
      <b/>
      <sz val="8"/>
      <name val="Univers 45 Light"/>
      <family val="0"/>
    </font>
    <font>
      <b/>
      <sz val="12.5"/>
      <name val="Univers 45 Light"/>
      <family val="2"/>
    </font>
    <font>
      <sz val="8.25"/>
      <name val="Univers 45 Light"/>
      <family val="0"/>
    </font>
    <font>
      <b/>
      <sz val="10"/>
      <name val="Univers 45 Light"/>
      <family val="0"/>
    </font>
    <font>
      <sz val="9"/>
      <name val="Univers 45 Light"/>
      <family val="2"/>
    </font>
    <font>
      <sz val="8.5"/>
      <name val="Univers 45 Light"/>
      <family val="0"/>
    </font>
    <font>
      <sz val="6"/>
      <name val="Univers 45 Light"/>
      <family val="2"/>
    </font>
    <font>
      <sz val="5.5"/>
      <name val="Arial MT"/>
      <family val="3"/>
    </font>
    <font>
      <b/>
      <sz val="20"/>
      <name val="Arial"/>
      <family val="2"/>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27">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medium"/>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ont="0" applyFill="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6">
    <xf numFmtId="0" fontId="0" fillId="0" borderId="0" xfId="0" applyAlignment="1">
      <alignment/>
    </xf>
    <xf numFmtId="0" fontId="1" fillId="0" borderId="0" xfId="22">
      <alignment/>
      <protection/>
    </xf>
    <xf numFmtId="0" fontId="0" fillId="0" borderId="0" xfId="0" applyFont="1" applyAlignment="1">
      <alignment/>
    </xf>
    <xf numFmtId="0" fontId="3" fillId="0" borderId="0" xfId="22" applyFont="1" applyAlignment="1">
      <alignment horizontal="center"/>
      <protection/>
    </xf>
    <xf numFmtId="11" fontId="0" fillId="0" borderId="0" xfId="0" applyNumberFormat="1" applyAlignment="1">
      <alignment/>
    </xf>
    <xf numFmtId="0" fontId="3" fillId="0" borderId="0" xfId="0" applyFont="1" applyAlignment="1">
      <alignment horizontal="center"/>
    </xf>
    <xf numFmtId="0" fontId="0" fillId="0" borderId="0" xfId="22" applyFont="1" applyAlignment="1">
      <alignment horizontal="center"/>
      <protection/>
    </xf>
    <xf numFmtId="0" fontId="0" fillId="2" borderId="0" xfId="22" applyFont="1" applyFill="1" applyAlignment="1">
      <alignment horizontal="center"/>
      <protection/>
    </xf>
    <xf numFmtId="0" fontId="3" fillId="2" borderId="0" xfId="22" applyFont="1" applyFill="1" applyAlignment="1">
      <alignment horizontal="center"/>
      <protection/>
    </xf>
    <xf numFmtId="0" fontId="1" fillId="2" borderId="0" xfId="22" applyFill="1">
      <alignment/>
      <protection/>
    </xf>
    <xf numFmtId="0" fontId="0" fillId="2" borderId="0" xfId="0" applyFont="1" applyFill="1" applyAlignment="1">
      <alignment/>
    </xf>
    <xf numFmtId="0" fontId="3" fillId="0" borderId="0" xfId="0" applyFont="1" applyAlignment="1">
      <alignment/>
    </xf>
    <xf numFmtId="11" fontId="0" fillId="0" borderId="0" xfId="22" applyNumberFormat="1" applyFont="1" applyAlignment="1">
      <alignment horizontal="center"/>
      <protection/>
    </xf>
    <xf numFmtId="174" fontId="0" fillId="0" borderId="0" xfId="22" applyNumberFormat="1" applyFont="1" applyAlignment="1">
      <alignment horizontal="center"/>
      <protection/>
    </xf>
    <xf numFmtId="0" fontId="5" fillId="0" borderId="0" xfId="0" applyFont="1" applyAlignment="1">
      <alignment horizontal="center"/>
    </xf>
    <xf numFmtId="0" fontId="5" fillId="0" borderId="0" xfId="0" applyFont="1" applyAlignment="1">
      <alignment/>
    </xf>
    <xf numFmtId="0" fontId="0" fillId="0" borderId="0" xfId="0" applyFill="1" applyAlignment="1">
      <alignment/>
    </xf>
    <xf numFmtId="0" fontId="6" fillId="0" borderId="0" xfId="17" applyFont="1" applyAlignment="1">
      <alignment/>
      <protection/>
    </xf>
    <xf numFmtId="0" fontId="8" fillId="0" borderId="1" xfId="0" applyFont="1" applyBorder="1" applyAlignment="1">
      <alignment horizontal="center"/>
    </xf>
    <xf numFmtId="2" fontId="8" fillId="0" borderId="1" xfId="0" applyNumberFormat="1" applyFont="1" applyBorder="1" applyAlignment="1">
      <alignment horizontal="center"/>
    </xf>
    <xf numFmtId="0" fontId="8" fillId="0" borderId="2" xfId="0" applyFont="1" applyBorder="1" applyAlignment="1">
      <alignment horizontal="center"/>
    </xf>
    <xf numFmtId="2" fontId="8" fillId="0" borderId="3" xfId="0" applyNumberFormat="1" applyFont="1" applyBorder="1" applyAlignment="1">
      <alignment horizontal="center"/>
    </xf>
    <xf numFmtId="0" fontId="8" fillId="0" borderId="4" xfId="0" applyFont="1" applyBorder="1" applyAlignment="1">
      <alignment horizontal="center"/>
    </xf>
    <xf numFmtId="1" fontId="8" fillId="0" borderId="4" xfId="0" applyNumberFormat="1" applyFont="1" applyBorder="1" applyAlignment="1">
      <alignment horizontal="center"/>
    </xf>
    <xf numFmtId="0" fontId="8" fillId="0" borderId="5" xfId="0" applyFont="1" applyBorder="1" applyAlignment="1">
      <alignment horizontal="center"/>
    </xf>
    <xf numFmtId="1" fontId="8" fillId="0" borderId="6" xfId="0" applyNumberFormat="1" applyFont="1" applyBorder="1" applyAlignment="1">
      <alignment horizontal="center"/>
    </xf>
    <xf numFmtId="0" fontId="4" fillId="0" borderId="0" xfId="0" applyFont="1" applyAlignment="1">
      <alignment/>
    </xf>
    <xf numFmtId="0" fontId="19" fillId="0" borderId="7" xfId="0" applyFont="1" applyBorder="1" applyAlignment="1">
      <alignment/>
    </xf>
    <xf numFmtId="0" fontId="19" fillId="0" borderId="8" xfId="0" applyFont="1" applyBorder="1" applyAlignment="1">
      <alignment/>
    </xf>
    <xf numFmtId="0" fontId="19" fillId="2" borderId="8" xfId="0" applyFont="1" applyFill="1" applyBorder="1" applyAlignment="1">
      <alignment/>
    </xf>
    <xf numFmtId="0" fontId="19" fillId="0" borderId="9" xfId="0" applyFont="1" applyBorder="1" applyAlignment="1">
      <alignment/>
    </xf>
    <xf numFmtId="2" fontId="8" fillId="0" borderId="10" xfId="0" applyNumberFormat="1" applyFont="1" applyBorder="1" applyAlignment="1">
      <alignment horizontal="center"/>
    </xf>
    <xf numFmtId="1" fontId="0" fillId="0" borderId="0" xfId="0" applyNumberFormat="1" applyAlignment="1">
      <alignment/>
    </xf>
    <xf numFmtId="2" fontId="4" fillId="0" borderId="11" xfId="0" applyNumberFormat="1" applyFont="1" applyFill="1" applyBorder="1" applyAlignment="1" quotePrefix="1">
      <alignment horizontal="center"/>
    </xf>
    <xf numFmtId="2" fontId="4" fillId="2" borderId="11" xfId="0" applyNumberFormat="1" applyFont="1" applyFill="1" applyBorder="1" applyAlignment="1" quotePrefix="1">
      <alignment horizontal="center"/>
    </xf>
    <xf numFmtId="2" fontId="4" fillId="0" borderId="12" xfId="0" applyNumberFormat="1" applyFont="1" applyFill="1" applyBorder="1" applyAlignment="1" quotePrefix="1">
      <alignment horizontal="center"/>
    </xf>
    <xf numFmtId="2" fontId="4" fillId="0" borderId="3" xfId="0" applyNumberFormat="1" applyFont="1" applyFill="1" applyBorder="1" applyAlignment="1">
      <alignment horizontal="center"/>
    </xf>
    <xf numFmtId="2" fontId="4" fillId="2" borderId="3" xfId="0" applyNumberFormat="1" applyFont="1" applyFill="1" applyBorder="1" applyAlignment="1">
      <alignment horizontal="center"/>
    </xf>
    <xf numFmtId="2" fontId="4" fillId="0" borderId="13" xfId="0" applyNumberFormat="1" applyFont="1" applyFill="1" applyBorder="1" applyAlignment="1">
      <alignment horizontal="center"/>
    </xf>
    <xf numFmtId="0" fontId="19" fillId="0" borderId="14" xfId="0" applyFont="1" applyBorder="1" applyAlignment="1">
      <alignment/>
    </xf>
    <xf numFmtId="0" fontId="19" fillId="0" borderId="15" xfId="0" applyFont="1" applyBorder="1" applyAlignment="1">
      <alignment/>
    </xf>
    <xf numFmtId="0" fontId="0" fillId="2" borderId="15" xfId="0" applyFill="1" applyBorder="1" applyAlignment="1">
      <alignment/>
    </xf>
    <xf numFmtId="2" fontId="4" fillId="0" borderId="16" xfId="0" applyNumberFormat="1" applyFont="1" applyFill="1" applyBorder="1" applyAlignment="1" quotePrefix="1">
      <alignment horizontal="center"/>
    </xf>
    <xf numFmtId="0" fontId="0" fillId="3" borderId="0" xfId="0" applyFont="1" applyFill="1" applyAlignment="1">
      <alignment/>
    </xf>
    <xf numFmtId="0" fontId="0" fillId="0" borderId="0" xfId="22" applyFont="1" applyFill="1" applyAlignment="1">
      <alignment horizontal="center"/>
      <protection/>
    </xf>
    <xf numFmtId="0" fontId="0" fillId="0" borderId="0" xfId="0" applyFont="1" applyFill="1" applyAlignment="1">
      <alignment/>
    </xf>
    <xf numFmtId="11" fontId="0" fillId="3" borderId="0" xfId="22" applyNumberFormat="1" applyFont="1" applyFill="1" applyAlignment="1">
      <alignment horizontal="center"/>
      <protection/>
    </xf>
    <xf numFmtId="176" fontId="4" fillId="0" borderId="17" xfId="0" applyNumberFormat="1" applyFont="1" applyFill="1" applyBorder="1" applyAlignment="1" quotePrefix="1">
      <alignment horizontal="center"/>
    </xf>
    <xf numFmtId="176" fontId="4" fillId="0" borderId="18" xfId="0" applyNumberFormat="1" applyFont="1" applyFill="1" applyBorder="1" applyAlignment="1" quotePrefix="1">
      <alignment horizontal="center"/>
    </xf>
    <xf numFmtId="176" fontId="4" fillId="2" borderId="18" xfId="0" applyNumberFormat="1" applyFont="1" applyFill="1" applyBorder="1" applyAlignment="1" quotePrefix="1">
      <alignment horizontal="center"/>
    </xf>
    <xf numFmtId="176" fontId="4" fillId="0" borderId="19" xfId="0" applyNumberFormat="1" applyFont="1" applyFill="1" applyBorder="1" applyAlignment="1" quotePrefix="1">
      <alignment horizontal="center"/>
    </xf>
    <xf numFmtId="176" fontId="4" fillId="0" borderId="2" xfId="0" applyNumberFormat="1" applyFont="1" applyFill="1" applyBorder="1" applyAlignment="1" quotePrefix="1">
      <alignment horizontal="center"/>
    </xf>
    <xf numFmtId="176" fontId="4" fillId="2" borderId="2" xfId="0" applyNumberFormat="1" applyFont="1" applyFill="1" applyBorder="1" applyAlignment="1" quotePrefix="1">
      <alignment horizontal="center"/>
    </xf>
    <xf numFmtId="176" fontId="4" fillId="0" borderId="16" xfId="0" applyNumberFormat="1" applyFont="1" applyFill="1" applyBorder="1" applyAlignment="1" quotePrefix="1">
      <alignment horizontal="center"/>
    </xf>
    <xf numFmtId="176" fontId="2" fillId="0" borderId="18" xfId="0" applyNumberFormat="1" applyFont="1" applyBorder="1" applyAlignment="1">
      <alignment horizontal="center"/>
    </xf>
    <xf numFmtId="0" fontId="5" fillId="0" borderId="0" xfId="0" applyFont="1" applyAlignment="1">
      <alignment horizontal="center"/>
    </xf>
    <xf numFmtId="0" fontId="7" fillId="0" borderId="0" xfId="0" applyFont="1" applyAlignment="1">
      <alignment horizontal="left"/>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6" xfId="0" applyFont="1" applyBorder="1" applyAlignment="1">
      <alignment horizontal="center" vertical="center"/>
    </xf>
  </cellXfs>
  <cellStyles count="10">
    <cellStyle name="Normal" xfId="0"/>
    <cellStyle name="Comma" xfId="15"/>
    <cellStyle name="Comma [0]" xfId="16"/>
    <cellStyle name="crude rate tables" xfId="17"/>
    <cellStyle name="Currency" xfId="18"/>
    <cellStyle name="Currency [0]" xfId="19"/>
    <cellStyle name="Followed Hyperlink" xfId="20"/>
    <cellStyle name="Hyperlink"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worksheet" Target="worksheets/sheet1.xml" /><Relationship Id="rId6" Type="http://schemas.openxmlformats.org/officeDocument/2006/relationships/worksheet" Target="worksheets/sheet2.xml" /><Relationship Id="rId7" Type="http://schemas.openxmlformats.org/officeDocument/2006/relationships/worksheet" Target="worksheets/sheet3.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4.1: Teen Pregnancy Rates by RHA
</a:t>
            </a:r>
            <a:r>
              <a:rPr lang="en-US" cap="none" sz="800" b="0" i="0" u="none" baseline="0"/>
              <a:t>Age-adjusted rate of teen pregnancies per 1,000 females age 15-19 </a:t>
            </a:r>
          </a:p>
        </c:rich>
      </c:tx>
      <c:layout>
        <c:manualLayout>
          <c:xMode val="factor"/>
          <c:yMode val="factor"/>
          <c:x val="0.01025"/>
          <c:y val="-0.00225"/>
        </c:manualLayout>
      </c:layout>
      <c:spPr>
        <a:noFill/>
        <a:ln>
          <a:noFill/>
        </a:ln>
      </c:spPr>
    </c:title>
    <c:plotArea>
      <c:layout>
        <c:manualLayout>
          <c:xMode val="edge"/>
          <c:yMode val="edge"/>
          <c:x val="0.017"/>
          <c:y val="0.105"/>
          <c:w val="0.983"/>
          <c:h val="0.77975"/>
        </c:manualLayout>
      </c:layout>
      <c:barChart>
        <c:barDir val="bar"/>
        <c:grouping val="clustered"/>
        <c:varyColors val="0"/>
        <c:ser>
          <c:idx val="0"/>
          <c:order val="0"/>
          <c:tx>
            <c:strRef>
              <c:f>'graph data'!$H$4</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data'!$B$5:$B$20</c:f>
              <c:strCache>
                <c:ptCount val="16"/>
                <c:pt idx="0">
                  <c:v>South Eastman (1,2,t)</c:v>
                </c:pt>
                <c:pt idx="1">
                  <c:v>Central (1,2,t)</c:v>
                </c:pt>
                <c:pt idx="2">
                  <c:v>Assiniboine (1,2,t)</c:v>
                </c:pt>
                <c:pt idx="3">
                  <c:v>Brandon</c:v>
                </c:pt>
                <c:pt idx="4">
                  <c:v>Winnipeg (1,2)</c:v>
                </c:pt>
                <c:pt idx="5">
                  <c:v>Parkland (1,2)</c:v>
                </c:pt>
                <c:pt idx="6">
                  <c:v>Interlake (2)</c:v>
                </c:pt>
                <c:pt idx="7">
                  <c:v>North Eastman (1)</c:v>
                </c:pt>
                <c:pt idx="8">
                  <c:v>Churchill (1,2)</c:v>
                </c:pt>
                <c:pt idx="9">
                  <c:v>Nor-Man (1,2)</c:v>
                </c:pt>
                <c:pt idx="10">
                  <c:v>Burntwood (1,2)</c:v>
                </c:pt>
                <c:pt idx="12">
                  <c:v>South (1,2,t)</c:v>
                </c:pt>
                <c:pt idx="13">
                  <c:v>Mid (1,t)</c:v>
                </c:pt>
                <c:pt idx="14">
                  <c:v>North (1,2)</c:v>
                </c:pt>
                <c:pt idx="15">
                  <c:v>Manitoba (t)</c:v>
                </c:pt>
              </c:strCache>
            </c:strRef>
          </c:cat>
          <c:val>
            <c:numRef>
              <c:f>'graph data'!$H$5:$H$20</c:f>
              <c:numCache>
                <c:ptCount val="16"/>
                <c:pt idx="0">
                  <c:v>62.963726298</c:v>
                </c:pt>
                <c:pt idx="1">
                  <c:v>62.963726298</c:v>
                </c:pt>
                <c:pt idx="2">
                  <c:v>62.963726298</c:v>
                </c:pt>
                <c:pt idx="3">
                  <c:v>62.963726298</c:v>
                </c:pt>
                <c:pt idx="4">
                  <c:v>62.963726298</c:v>
                </c:pt>
                <c:pt idx="5">
                  <c:v>62.963726298</c:v>
                </c:pt>
                <c:pt idx="6">
                  <c:v>62.963726298</c:v>
                </c:pt>
                <c:pt idx="7">
                  <c:v>62.963726298</c:v>
                </c:pt>
                <c:pt idx="8">
                  <c:v>62.963726298</c:v>
                </c:pt>
                <c:pt idx="9">
                  <c:v>62.963726298</c:v>
                </c:pt>
                <c:pt idx="10">
                  <c:v>62.963726298</c:v>
                </c:pt>
                <c:pt idx="12">
                  <c:v>62.963726298</c:v>
                </c:pt>
                <c:pt idx="13">
                  <c:v>62.963726298</c:v>
                </c:pt>
                <c:pt idx="14">
                  <c:v>62.963726298</c:v>
                </c:pt>
                <c:pt idx="15">
                  <c:v>62.963726298</c:v>
                </c:pt>
              </c:numCache>
            </c:numRef>
          </c:val>
        </c:ser>
        <c:ser>
          <c:idx val="1"/>
          <c:order val="1"/>
          <c:tx>
            <c:strRef>
              <c:f>'graph data'!$I$4</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data'!$B$5:$B$20</c:f>
              <c:strCache>
                <c:ptCount val="16"/>
                <c:pt idx="0">
                  <c:v>South Eastman (1,2,t)</c:v>
                </c:pt>
                <c:pt idx="1">
                  <c:v>Central (1,2,t)</c:v>
                </c:pt>
                <c:pt idx="2">
                  <c:v>Assiniboine (1,2,t)</c:v>
                </c:pt>
                <c:pt idx="3">
                  <c:v>Brandon</c:v>
                </c:pt>
                <c:pt idx="4">
                  <c:v>Winnipeg (1,2)</c:v>
                </c:pt>
                <c:pt idx="5">
                  <c:v>Parkland (1,2)</c:v>
                </c:pt>
                <c:pt idx="6">
                  <c:v>Interlake (2)</c:v>
                </c:pt>
                <c:pt idx="7">
                  <c:v>North Eastman (1)</c:v>
                </c:pt>
                <c:pt idx="8">
                  <c:v>Churchill (1,2)</c:v>
                </c:pt>
                <c:pt idx="9">
                  <c:v>Nor-Man (1,2)</c:v>
                </c:pt>
                <c:pt idx="10">
                  <c:v>Burntwood (1,2)</c:v>
                </c:pt>
                <c:pt idx="12">
                  <c:v>South (1,2,t)</c:v>
                </c:pt>
                <c:pt idx="13">
                  <c:v>Mid (1,t)</c:v>
                </c:pt>
                <c:pt idx="14">
                  <c:v>North (1,2)</c:v>
                </c:pt>
                <c:pt idx="15">
                  <c:v>Manitoba (t)</c:v>
                </c:pt>
              </c:strCache>
            </c:strRef>
          </c:cat>
          <c:val>
            <c:numRef>
              <c:f>'graph data'!$I$5:$I$20</c:f>
              <c:numCache>
                <c:ptCount val="16"/>
                <c:pt idx="0">
                  <c:v>35.029975545</c:v>
                </c:pt>
                <c:pt idx="1">
                  <c:v>49.114925783</c:v>
                </c:pt>
                <c:pt idx="2">
                  <c:v>40.031448368</c:v>
                </c:pt>
                <c:pt idx="3">
                  <c:v>58.53980545</c:v>
                </c:pt>
                <c:pt idx="4">
                  <c:v>53.948330082</c:v>
                </c:pt>
                <c:pt idx="5">
                  <c:v>73.421732475</c:v>
                </c:pt>
                <c:pt idx="6">
                  <c:v>58.924783705</c:v>
                </c:pt>
                <c:pt idx="7">
                  <c:v>73.988645072</c:v>
                </c:pt>
                <c:pt idx="8">
                  <c:v>114.8626772</c:v>
                </c:pt>
                <c:pt idx="9">
                  <c:v>94.114843657</c:v>
                </c:pt>
                <c:pt idx="10">
                  <c:v>145.09290334</c:v>
                </c:pt>
                <c:pt idx="12">
                  <c:v>42.925015607</c:v>
                </c:pt>
                <c:pt idx="13">
                  <c:v>66.872059578</c:v>
                </c:pt>
                <c:pt idx="14">
                  <c:v>127.17788475</c:v>
                </c:pt>
                <c:pt idx="15">
                  <c:v>62.963726298</c:v>
                </c:pt>
              </c:numCache>
            </c:numRef>
          </c:val>
        </c:ser>
        <c:ser>
          <c:idx val="2"/>
          <c:order val="2"/>
          <c:tx>
            <c:strRef>
              <c:f>'graph data'!$J$4</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data'!$B$5:$B$20</c:f>
              <c:strCache>
                <c:ptCount val="16"/>
                <c:pt idx="0">
                  <c:v>South Eastman (1,2,t)</c:v>
                </c:pt>
                <c:pt idx="1">
                  <c:v>Central (1,2,t)</c:v>
                </c:pt>
                <c:pt idx="2">
                  <c:v>Assiniboine (1,2,t)</c:v>
                </c:pt>
                <c:pt idx="3">
                  <c:v>Brandon</c:v>
                </c:pt>
                <c:pt idx="4">
                  <c:v>Winnipeg (1,2)</c:v>
                </c:pt>
                <c:pt idx="5">
                  <c:v>Parkland (1,2)</c:v>
                </c:pt>
                <c:pt idx="6">
                  <c:v>Interlake (2)</c:v>
                </c:pt>
                <c:pt idx="7">
                  <c:v>North Eastman (1)</c:v>
                </c:pt>
                <c:pt idx="8">
                  <c:v>Churchill (1,2)</c:v>
                </c:pt>
                <c:pt idx="9">
                  <c:v>Nor-Man (1,2)</c:v>
                </c:pt>
                <c:pt idx="10">
                  <c:v>Burntwood (1,2)</c:v>
                </c:pt>
                <c:pt idx="12">
                  <c:v>South (1,2,t)</c:v>
                </c:pt>
                <c:pt idx="13">
                  <c:v>Mid (1,t)</c:v>
                </c:pt>
                <c:pt idx="14">
                  <c:v>North (1,2)</c:v>
                </c:pt>
                <c:pt idx="15">
                  <c:v>Manitoba (t)</c:v>
                </c:pt>
              </c:strCache>
            </c:strRef>
          </c:cat>
          <c:val>
            <c:numRef>
              <c:f>'graph data'!$J$5:$J$20</c:f>
              <c:numCache>
                <c:ptCount val="16"/>
                <c:pt idx="0">
                  <c:v>29.291013098</c:v>
                </c:pt>
                <c:pt idx="1">
                  <c:v>38.434396134</c:v>
                </c:pt>
                <c:pt idx="2">
                  <c:v>33.65109631</c:v>
                </c:pt>
                <c:pt idx="3">
                  <c:v>53.758055926</c:v>
                </c:pt>
                <c:pt idx="4">
                  <c:v>53.221011149</c:v>
                </c:pt>
                <c:pt idx="5">
                  <c:v>65.689248592</c:v>
                </c:pt>
                <c:pt idx="6">
                  <c:v>53.226596024</c:v>
                </c:pt>
                <c:pt idx="7">
                  <c:v>64.591603554</c:v>
                </c:pt>
                <c:pt idx="8">
                  <c:v>163.81853839</c:v>
                </c:pt>
                <c:pt idx="9">
                  <c:v>100.83467489</c:v>
                </c:pt>
                <c:pt idx="10">
                  <c:v>134.76463934</c:v>
                </c:pt>
                <c:pt idx="12">
                  <c:v>34.798656926</c:v>
                </c:pt>
                <c:pt idx="13">
                  <c:v>59.925943023</c:v>
                </c:pt>
                <c:pt idx="14">
                  <c:v>124.01198597</c:v>
                </c:pt>
                <c:pt idx="15">
                  <c:v>58.800795753</c:v>
                </c:pt>
              </c:numCache>
            </c:numRef>
          </c:val>
        </c:ser>
        <c:ser>
          <c:idx val="3"/>
          <c:order val="3"/>
          <c:tx>
            <c:strRef>
              <c:f>'graph data'!$K$4</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data'!$B$5:$B$20</c:f>
              <c:strCache>
                <c:ptCount val="16"/>
                <c:pt idx="0">
                  <c:v>South Eastman (1,2,t)</c:v>
                </c:pt>
                <c:pt idx="1">
                  <c:v>Central (1,2,t)</c:v>
                </c:pt>
                <c:pt idx="2">
                  <c:v>Assiniboine (1,2,t)</c:v>
                </c:pt>
                <c:pt idx="3">
                  <c:v>Brandon</c:v>
                </c:pt>
                <c:pt idx="4">
                  <c:v>Winnipeg (1,2)</c:v>
                </c:pt>
                <c:pt idx="5">
                  <c:v>Parkland (1,2)</c:v>
                </c:pt>
                <c:pt idx="6">
                  <c:v>Interlake (2)</c:v>
                </c:pt>
                <c:pt idx="7">
                  <c:v>North Eastman (1)</c:v>
                </c:pt>
                <c:pt idx="8">
                  <c:v>Churchill (1,2)</c:v>
                </c:pt>
                <c:pt idx="9">
                  <c:v>Nor-Man (1,2)</c:v>
                </c:pt>
                <c:pt idx="10">
                  <c:v>Burntwood (1,2)</c:v>
                </c:pt>
                <c:pt idx="12">
                  <c:v>South (1,2,t)</c:v>
                </c:pt>
                <c:pt idx="13">
                  <c:v>Mid (1,t)</c:v>
                </c:pt>
                <c:pt idx="14">
                  <c:v>North (1,2)</c:v>
                </c:pt>
                <c:pt idx="15">
                  <c:v>Manitoba (t)</c:v>
                </c:pt>
              </c:strCache>
            </c:strRef>
          </c:cat>
          <c:val>
            <c:numRef>
              <c:f>'graph data'!$K$5:$K$20</c:f>
              <c:numCache>
                <c:ptCount val="16"/>
                <c:pt idx="0">
                  <c:v>58.800795753</c:v>
                </c:pt>
                <c:pt idx="1">
                  <c:v>58.800795753</c:v>
                </c:pt>
                <c:pt idx="2">
                  <c:v>58.800795753</c:v>
                </c:pt>
                <c:pt idx="3">
                  <c:v>58.800795753</c:v>
                </c:pt>
                <c:pt idx="4">
                  <c:v>58.800795753</c:v>
                </c:pt>
                <c:pt idx="5">
                  <c:v>58.800795753</c:v>
                </c:pt>
                <c:pt idx="6">
                  <c:v>58.800795753</c:v>
                </c:pt>
                <c:pt idx="7">
                  <c:v>58.800795753</c:v>
                </c:pt>
                <c:pt idx="8">
                  <c:v>58.800795753</c:v>
                </c:pt>
                <c:pt idx="9">
                  <c:v>58.800795753</c:v>
                </c:pt>
                <c:pt idx="10">
                  <c:v>58.800795753</c:v>
                </c:pt>
                <c:pt idx="12">
                  <c:v>58.800795753</c:v>
                </c:pt>
                <c:pt idx="13">
                  <c:v>58.800795753</c:v>
                </c:pt>
                <c:pt idx="14">
                  <c:v>58.800795753</c:v>
                </c:pt>
                <c:pt idx="15">
                  <c:v>58.800795753</c:v>
                </c:pt>
              </c:numCache>
            </c:numRef>
          </c:val>
        </c:ser>
        <c:axId val="22509201"/>
        <c:axId val="1256218"/>
      </c:barChart>
      <c:catAx>
        <c:axId val="22509201"/>
        <c:scaling>
          <c:orientation val="maxMin"/>
        </c:scaling>
        <c:axPos val="l"/>
        <c:delete val="0"/>
        <c:numFmt formatCode="General" sourceLinked="1"/>
        <c:majorTickMark val="none"/>
        <c:minorTickMark val="none"/>
        <c:tickLblPos val="nextTo"/>
        <c:crossAx val="1256218"/>
        <c:crosses val="autoZero"/>
        <c:auto val="1"/>
        <c:lblOffset val="100"/>
        <c:noMultiLvlLbl val="0"/>
      </c:catAx>
      <c:valAx>
        <c:axId val="1256218"/>
        <c:scaling>
          <c:orientation val="minMax"/>
          <c:max val="250"/>
        </c:scaling>
        <c:axPos val="t"/>
        <c:majorGridlines/>
        <c:delete val="0"/>
        <c:numFmt formatCode="0" sourceLinked="0"/>
        <c:majorTickMark val="none"/>
        <c:minorTickMark val="none"/>
        <c:tickLblPos val="nextTo"/>
        <c:crossAx val="22509201"/>
        <c:crosses val="max"/>
        <c:crossBetween val="between"/>
        <c:dispUnits/>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696"/>
          <c:y val="0.123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0" b="1" i="0" u="none" baseline="0"/>
              <a:t>Figure 4.2: Teen Pregnancy Rates by District</a:t>
            </a:r>
            <a:r>
              <a:rPr lang="en-US" cap="none" sz="1000" b="1" i="0" u="none" baseline="0"/>
              <a:t>
</a:t>
            </a:r>
            <a:r>
              <a:rPr lang="en-US" cap="none" sz="900" b="0" i="0" u="none" baseline="0"/>
              <a:t>Age-adjusted rate of teen pregnancies per 1,000 females age 15-19 </a:t>
            </a:r>
          </a:p>
        </c:rich>
      </c:tx>
      <c:layout>
        <c:manualLayout>
          <c:xMode val="factor"/>
          <c:yMode val="factor"/>
          <c:x val="-0.0015"/>
          <c:y val="-0.02"/>
        </c:manualLayout>
      </c:layout>
      <c:spPr>
        <a:noFill/>
        <a:ln>
          <a:noFill/>
        </a:ln>
      </c:spPr>
    </c:title>
    <c:plotArea>
      <c:layout>
        <c:manualLayout>
          <c:xMode val="edge"/>
          <c:yMode val="edge"/>
          <c:x val="0.01325"/>
          <c:y val="0.05125"/>
          <c:w val="0.98675"/>
          <c:h val="0.92925"/>
        </c:manualLayout>
      </c:layout>
      <c:barChart>
        <c:barDir val="bar"/>
        <c:grouping val="clustered"/>
        <c:varyColors val="0"/>
        <c:ser>
          <c:idx val="0"/>
          <c:order val="0"/>
          <c:tx>
            <c:strRef>
              <c:f>'graph data'!$H$4</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data'!$B$41:$B$102</c:f>
              <c:strCache>
                <c:ptCount val="62"/>
                <c:pt idx="0">
                  <c:v>SE Northern (1,2)</c:v>
                </c:pt>
                <c:pt idx="1">
                  <c:v>SE Central (1,2)</c:v>
                </c:pt>
                <c:pt idx="2">
                  <c:v>SE Western (1,2)</c:v>
                </c:pt>
                <c:pt idx="3">
                  <c:v>SE Southern (1,2)</c:v>
                </c:pt>
                <c:pt idx="5">
                  <c:v>CE Altona (1,2)</c:v>
                </c:pt>
                <c:pt idx="6">
                  <c:v>CE Cartier/SFX (1,2)</c:v>
                </c:pt>
                <c:pt idx="7">
                  <c:v>CE Red River (1,2,t)</c:v>
                </c:pt>
                <c:pt idx="8">
                  <c:v>CE Louise/Pembina (1,2)</c:v>
                </c:pt>
                <c:pt idx="9">
                  <c:v>CE Carman (1,2)</c:v>
                </c:pt>
                <c:pt idx="10">
                  <c:v>CE Morden/Winkler (1,2)</c:v>
                </c:pt>
                <c:pt idx="11">
                  <c:v>CE Swan Lake (1,2)</c:v>
                </c:pt>
                <c:pt idx="12">
                  <c:v>CE Portage (1,t)</c:v>
                </c:pt>
                <c:pt idx="13">
                  <c:v>CE Seven Regions (1,2)</c:v>
                </c:pt>
                <c:pt idx="15">
                  <c:v>AS East 2 (1,2)</c:v>
                </c:pt>
                <c:pt idx="16">
                  <c:v>AS West 1 (1,2)</c:v>
                </c:pt>
                <c:pt idx="17">
                  <c:v>AS North 2 (1)</c:v>
                </c:pt>
                <c:pt idx="18">
                  <c:v>AS West 2 (1,2)</c:v>
                </c:pt>
                <c:pt idx="19">
                  <c:v>AS North 1 (2,t)</c:v>
                </c:pt>
                <c:pt idx="20">
                  <c:v>AS East 1 (1,2)</c:v>
                </c:pt>
                <c:pt idx="22">
                  <c:v>BDN Rural (1,2)</c:v>
                </c:pt>
                <c:pt idx="23">
                  <c:v>BDN Southeast</c:v>
                </c:pt>
                <c:pt idx="24">
                  <c:v>BDN West (1,2)</c:v>
                </c:pt>
                <c:pt idx="25">
                  <c:v>BDN East (2)</c:v>
                </c:pt>
                <c:pt idx="26">
                  <c:v>BDN North End</c:v>
                </c:pt>
                <c:pt idx="27">
                  <c:v>BDN Southwest (1,2)</c:v>
                </c:pt>
                <c:pt idx="28">
                  <c:v>BDN Central (1,2)</c:v>
                </c:pt>
                <c:pt idx="30">
                  <c:v>PL West (1)</c:v>
                </c:pt>
                <c:pt idx="31">
                  <c:v>PL Central (1,2,t)</c:v>
                </c:pt>
                <c:pt idx="32">
                  <c:v>PL East (1,2)</c:v>
                </c:pt>
                <c:pt idx="33">
                  <c:v>PL North (1,2)</c:v>
                </c:pt>
                <c:pt idx="35">
                  <c:v>IL Southwest (1,2)</c:v>
                </c:pt>
                <c:pt idx="36">
                  <c:v>IL Southeast (1,2)</c:v>
                </c:pt>
                <c:pt idx="37">
                  <c:v>IL Northeast</c:v>
                </c:pt>
                <c:pt idx="38">
                  <c:v>IL Northwest (1,2)</c:v>
                </c:pt>
                <c:pt idx="40">
                  <c:v>NE Springfield (1,2)</c:v>
                </c:pt>
                <c:pt idx="41">
                  <c:v>NE Iron Rose (1,2)</c:v>
                </c:pt>
                <c:pt idx="42">
                  <c:v>NE Winnipeg River (1,2)</c:v>
                </c:pt>
                <c:pt idx="43">
                  <c:v>NE Brokenhead (1,2)</c:v>
                </c:pt>
                <c:pt idx="44">
                  <c:v>NE Blue Water (1,2)</c:v>
                </c:pt>
                <c:pt idx="45">
                  <c:v>NE Northern Remote (1,2)</c:v>
                </c:pt>
                <c:pt idx="47">
                  <c:v>NM F Flon/Snow L/Cran</c:v>
                </c:pt>
                <c:pt idx="48">
                  <c:v>NM The Pas/OCN/Kelsey (1,2)</c:v>
                </c:pt>
                <c:pt idx="49">
                  <c:v>NM Nor-Man Other (1,2)</c:v>
                </c:pt>
                <c:pt idx="51">
                  <c:v>BW Thompson (1,2)</c:v>
                </c:pt>
                <c:pt idx="52">
                  <c:v>BW Gillam/Fox Lake (1)</c:v>
                </c:pt>
                <c:pt idx="53">
                  <c:v>BW Lynn/Leaf/SIL (1,2)</c:v>
                </c:pt>
                <c:pt idx="54">
                  <c:v>BW Thick Por/Pik/Wab (1,2)</c:v>
                </c:pt>
                <c:pt idx="55">
                  <c:v>BW Cross Lake (1,2)</c:v>
                </c:pt>
                <c:pt idx="56">
                  <c:v>BW Island Lake (1,2)</c:v>
                </c:pt>
                <c:pt idx="57">
                  <c:v>BW Norway House (1,2,t)</c:v>
                </c:pt>
                <c:pt idx="58">
                  <c:v>BW Oxford H &amp; Gods (1,2,t)</c:v>
                </c:pt>
                <c:pt idx="59">
                  <c:v>BW Tad/Broch/Lac Br (1,2)</c:v>
                </c:pt>
                <c:pt idx="60">
                  <c:v>BW Sha/York/Split/War (1,2)</c:v>
                </c:pt>
                <c:pt idx="61">
                  <c:v>BW Nelson House (1,2)</c:v>
                </c:pt>
              </c:strCache>
            </c:strRef>
          </c:cat>
          <c:val>
            <c:numRef>
              <c:f>'graph data'!$H$41:$H$102</c:f>
              <c:numCache>
                <c:ptCount val="62"/>
                <c:pt idx="0">
                  <c:v>62.963726298</c:v>
                </c:pt>
                <c:pt idx="1">
                  <c:v>62.963726298</c:v>
                </c:pt>
                <c:pt idx="2">
                  <c:v>62.963726298</c:v>
                </c:pt>
                <c:pt idx="3">
                  <c:v>62.963726298</c:v>
                </c:pt>
                <c:pt idx="5">
                  <c:v>62.963726298</c:v>
                </c:pt>
                <c:pt idx="6">
                  <c:v>62.963726298</c:v>
                </c:pt>
                <c:pt idx="7">
                  <c:v>62.963726298</c:v>
                </c:pt>
                <c:pt idx="8">
                  <c:v>62.963726298</c:v>
                </c:pt>
                <c:pt idx="9">
                  <c:v>62.963726298</c:v>
                </c:pt>
                <c:pt idx="10">
                  <c:v>62.963726298</c:v>
                </c:pt>
                <c:pt idx="11">
                  <c:v>62.963726298</c:v>
                </c:pt>
                <c:pt idx="12">
                  <c:v>62.963726298</c:v>
                </c:pt>
                <c:pt idx="13">
                  <c:v>62.963726298</c:v>
                </c:pt>
                <c:pt idx="15">
                  <c:v>62.963726298</c:v>
                </c:pt>
                <c:pt idx="16">
                  <c:v>62.963726298</c:v>
                </c:pt>
                <c:pt idx="17">
                  <c:v>62.963726298</c:v>
                </c:pt>
                <c:pt idx="18">
                  <c:v>62.963726298</c:v>
                </c:pt>
                <c:pt idx="19">
                  <c:v>62.963726298</c:v>
                </c:pt>
                <c:pt idx="20">
                  <c:v>62.963726298</c:v>
                </c:pt>
                <c:pt idx="22">
                  <c:v>62.963726298</c:v>
                </c:pt>
                <c:pt idx="23">
                  <c:v>62.963726298</c:v>
                </c:pt>
                <c:pt idx="24">
                  <c:v>62.963726298</c:v>
                </c:pt>
                <c:pt idx="25">
                  <c:v>62.963726298</c:v>
                </c:pt>
                <c:pt idx="26">
                  <c:v>62.963726298</c:v>
                </c:pt>
                <c:pt idx="27">
                  <c:v>62.963726298</c:v>
                </c:pt>
                <c:pt idx="28">
                  <c:v>62.963726298</c:v>
                </c:pt>
                <c:pt idx="30">
                  <c:v>62.963726298</c:v>
                </c:pt>
                <c:pt idx="31">
                  <c:v>62.963726298</c:v>
                </c:pt>
                <c:pt idx="32">
                  <c:v>62.963726298</c:v>
                </c:pt>
                <c:pt idx="33">
                  <c:v>62.963726298</c:v>
                </c:pt>
                <c:pt idx="35">
                  <c:v>62.963726298</c:v>
                </c:pt>
                <c:pt idx="36">
                  <c:v>62.963726298</c:v>
                </c:pt>
                <c:pt idx="37">
                  <c:v>62.963726298</c:v>
                </c:pt>
                <c:pt idx="38">
                  <c:v>62.963726298</c:v>
                </c:pt>
                <c:pt idx="40">
                  <c:v>62.963726298</c:v>
                </c:pt>
                <c:pt idx="41">
                  <c:v>62.963726298</c:v>
                </c:pt>
                <c:pt idx="42">
                  <c:v>62.963726298</c:v>
                </c:pt>
                <c:pt idx="43">
                  <c:v>62.963726298</c:v>
                </c:pt>
                <c:pt idx="44">
                  <c:v>62.963726298</c:v>
                </c:pt>
                <c:pt idx="45">
                  <c:v>62.963726298</c:v>
                </c:pt>
                <c:pt idx="47">
                  <c:v>62.963726298</c:v>
                </c:pt>
                <c:pt idx="48">
                  <c:v>62.963726298</c:v>
                </c:pt>
                <c:pt idx="49">
                  <c:v>62.963726298</c:v>
                </c:pt>
                <c:pt idx="51">
                  <c:v>62.963726298</c:v>
                </c:pt>
                <c:pt idx="52">
                  <c:v>62.963726298</c:v>
                </c:pt>
                <c:pt idx="53">
                  <c:v>62.963726298</c:v>
                </c:pt>
                <c:pt idx="54">
                  <c:v>62.963726298</c:v>
                </c:pt>
                <c:pt idx="55">
                  <c:v>62.963726298</c:v>
                </c:pt>
                <c:pt idx="56">
                  <c:v>62.963726298</c:v>
                </c:pt>
                <c:pt idx="57">
                  <c:v>62.963726298</c:v>
                </c:pt>
                <c:pt idx="58">
                  <c:v>62.963726298</c:v>
                </c:pt>
                <c:pt idx="59">
                  <c:v>62.963726298</c:v>
                </c:pt>
                <c:pt idx="60">
                  <c:v>62.963726298</c:v>
                </c:pt>
                <c:pt idx="61">
                  <c:v>62.963726298</c:v>
                </c:pt>
              </c:numCache>
            </c:numRef>
          </c:val>
        </c:ser>
        <c:ser>
          <c:idx val="1"/>
          <c:order val="1"/>
          <c:tx>
            <c:strRef>
              <c:f>'graph data'!$I$4</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data'!$B$41:$B$102</c:f>
              <c:strCache>
                <c:ptCount val="62"/>
                <c:pt idx="0">
                  <c:v>SE Northern (1,2)</c:v>
                </c:pt>
                <c:pt idx="1">
                  <c:v>SE Central (1,2)</c:v>
                </c:pt>
                <c:pt idx="2">
                  <c:v>SE Western (1,2)</c:v>
                </c:pt>
                <c:pt idx="3">
                  <c:v>SE Southern (1,2)</c:v>
                </c:pt>
                <c:pt idx="5">
                  <c:v>CE Altona (1,2)</c:v>
                </c:pt>
                <c:pt idx="6">
                  <c:v>CE Cartier/SFX (1,2)</c:v>
                </c:pt>
                <c:pt idx="7">
                  <c:v>CE Red River (1,2,t)</c:v>
                </c:pt>
                <c:pt idx="8">
                  <c:v>CE Louise/Pembina (1,2)</c:v>
                </c:pt>
                <c:pt idx="9">
                  <c:v>CE Carman (1,2)</c:v>
                </c:pt>
                <c:pt idx="10">
                  <c:v>CE Morden/Winkler (1,2)</c:v>
                </c:pt>
                <c:pt idx="11">
                  <c:v>CE Swan Lake (1,2)</c:v>
                </c:pt>
                <c:pt idx="12">
                  <c:v>CE Portage (1,t)</c:v>
                </c:pt>
                <c:pt idx="13">
                  <c:v>CE Seven Regions (1,2)</c:v>
                </c:pt>
                <c:pt idx="15">
                  <c:v>AS East 2 (1,2)</c:v>
                </c:pt>
                <c:pt idx="16">
                  <c:v>AS West 1 (1,2)</c:v>
                </c:pt>
                <c:pt idx="17">
                  <c:v>AS North 2 (1)</c:v>
                </c:pt>
                <c:pt idx="18">
                  <c:v>AS West 2 (1,2)</c:v>
                </c:pt>
                <c:pt idx="19">
                  <c:v>AS North 1 (2,t)</c:v>
                </c:pt>
                <c:pt idx="20">
                  <c:v>AS East 1 (1,2)</c:v>
                </c:pt>
                <c:pt idx="22">
                  <c:v>BDN Rural (1,2)</c:v>
                </c:pt>
                <c:pt idx="23">
                  <c:v>BDN Southeast</c:v>
                </c:pt>
                <c:pt idx="24">
                  <c:v>BDN West (1,2)</c:v>
                </c:pt>
                <c:pt idx="25">
                  <c:v>BDN East (2)</c:v>
                </c:pt>
                <c:pt idx="26">
                  <c:v>BDN North End</c:v>
                </c:pt>
                <c:pt idx="27">
                  <c:v>BDN Southwest (1,2)</c:v>
                </c:pt>
                <c:pt idx="28">
                  <c:v>BDN Central (1,2)</c:v>
                </c:pt>
                <c:pt idx="30">
                  <c:v>PL West (1)</c:v>
                </c:pt>
                <c:pt idx="31">
                  <c:v>PL Central (1,2,t)</c:v>
                </c:pt>
                <c:pt idx="32">
                  <c:v>PL East (1,2)</c:v>
                </c:pt>
                <c:pt idx="33">
                  <c:v>PL North (1,2)</c:v>
                </c:pt>
                <c:pt idx="35">
                  <c:v>IL Southwest (1,2)</c:v>
                </c:pt>
                <c:pt idx="36">
                  <c:v>IL Southeast (1,2)</c:v>
                </c:pt>
                <c:pt idx="37">
                  <c:v>IL Northeast</c:v>
                </c:pt>
                <c:pt idx="38">
                  <c:v>IL Northwest (1,2)</c:v>
                </c:pt>
                <c:pt idx="40">
                  <c:v>NE Springfield (1,2)</c:v>
                </c:pt>
                <c:pt idx="41">
                  <c:v>NE Iron Rose (1,2)</c:v>
                </c:pt>
                <c:pt idx="42">
                  <c:v>NE Winnipeg River (1,2)</c:v>
                </c:pt>
                <c:pt idx="43">
                  <c:v>NE Brokenhead (1,2)</c:v>
                </c:pt>
                <c:pt idx="44">
                  <c:v>NE Blue Water (1,2)</c:v>
                </c:pt>
                <c:pt idx="45">
                  <c:v>NE Northern Remote (1,2)</c:v>
                </c:pt>
                <c:pt idx="47">
                  <c:v>NM F Flon/Snow L/Cran</c:v>
                </c:pt>
                <c:pt idx="48">
                  <c:v>NM The Pas/OCN/Kelsey (1,2)</c:v>
                </c:pt>
                <c:pt idx="49">
                  <c:v>NM Nor-Man Other (1,2)</c:v>
                </c:pt>
                <c:pt idx="51">
                  <c:v>BW Thompson (1,2)</c:v>
                </c:pt>
                <c:pt idx="52">
                  <c:v>BW Gillam/Fox Lake (1)</c:v>
                </c:pt>
                <c:pt idx="53">
                  <c:v>BW Lynn/Leaf/SIL (1,2)</c:v>
                </c:pt>
                <c:pt idx="54">
                  <c:v>BW Thick Por/Pik/Wab (1,2)</c:v>
                </c:pt>
                <c:pt idx="55">
                  <c:v>BW Cross Lake (1,2)</c:v>
                </c:pt>
                <c:pt idx="56">
                  <c:v>BW Island Lake (1,2)</c:v>
                </c:pt>
                <c:pt idx="57">
                  <c:v>BW Norway House (1,2,t)</c:v>
                </c:pt>
                <c:pt idx="58">
                  <c:v>BW Oxford H &amp; Gods (1,2,t)</c:v>
                </c:pt>
                <c:pt idx="59">
                  <c:v>BW Tad/Broch/Lac Br (1,2)</c:v>
                </c:pt>
                <c:pt idx="60">
                  <c:v>BW Sha/York/Split/War (1,2)</c:v>
                </c:pt>
                <c:pt idx="61">
                  <c:v>BW Nelson House (1,2)</c:v>
                </c:pt>
              </c:strCache>
            </c:strRef>
          </c:cat>
          <c:val>
            <c:numRef>
              <c:f>'graph data'!$I$41:$I$102</c:f>
              <c:numCache>
                <c:ptCount val="62"/>
                <c:pt idx="0">
                  <c:v>36.921855993</c:v>
                </c:pt>
                <c:pt idx="1">
                  <c:v>35.668508714</c:v>
                </c:pt>
                <c:pt idx="2">
                  <c:v>30.668970918</c:v>
                </c:pt>
                <c:pt idx="3">
                  <c:v>34.242367926</c:v>
                </c:pt>
                <c:pt idx="5">
                  <c:v>23.808533508</c:v>
                </c:pt>
                <c:pt idx="6">
                  <c:v>32.925984427</c:v>
                </c:pt>
                <c:pt idx="7">
                  <c:v>36.461078822</c:v>
                </c:pt>
                <c:pt idx="8">
                  <c:v>24.844148975</c:v>
                </c:pt>
                <c:pt idx="9">
                  <c:v>24.498913932</c:v>
                </c:pt>
                <c:pt idx="10">
                  <c:v>31.128511975</c:v>
                </c:pt>
                <c:pt idx="11">
                  <c:v>38.605041196</c:v>
                </c:pt>
                <c:pt idx="12">
                  <c:v>73.732866779</c:v>
                </c:pt>
                <c:pt idx="13">
                  <c:v>141.75320729</c:v>
                </c:pt>
                <c:pt idx="15">
                  <c:v>26.681902405</c:v>
                </c:pt>
                <c:pt idx="16">
                  <c:v>26.05748109</c:v>
                </c:pt>
                <c:pt idx="17">
                  <c:v>48.587612712</c:v>
                </c:pt>
                <c:pt idx="18">
                  <c:v>42.070151537</c:v>
                </c:pt>
                <c:pt idx="19">
                  <c:v>64.425210041</c:v>
                </c:pt>
                <c:pt idx="20">
                  <c:v>27.126831621</c:v>
                </c:pt>
                <c:pt idx="22">
                  <c:v>43.940342206</c:v>
                </c:pt>
                <c:pt idx="23">
                  <c:v>61.005840489</c:v>
                </c:pt>
                <c:pt idx="24">
                  <c:v>35.834219272</c:v>
                </c:pt>
                <c:pt idx="25">
                  <c:v>69.202348259</c:v>
                </c:pt>
                <c:pt idx="26">
                  <c:v>66.859247416</c:v>
                </c:pt>
                <c:pt idx="27">
                  <c:v>33.794212897</c:v>
                </c:pt>
                <c:pt idx="28">
                  <c:v>100.81851239</c:v>
                </c:pt>
                <c:pt idx="30">
                  <c:v>37.861939746</c:v>
                </c:pt>
                <c:pt idx="31">
                  <c:v>47.774974439</c:v>
                </c:pt>
                <c:pt idx="32">
                  <c:v>81.719180984</c:v>
                </c:pt>
                <c:pt idx="33">
                  <c:v>104.83342298</c:v>
                </c:pt>
                <c:pt idx="35">
                  <c:v>37.892712631</c:v>
                </c:pt>
                <c:pt idx="36">
                  <c:v>45.181114279</c:v>
                </c:pt>
                <c:pt idx="37">
                  <c:v>66.255574533</c:v>
                </c:pt>
                <c:pt idx="38">
                  <c:v>119.23873004</c:v>
                </c:pt>
                <c:pt idx="40">
                  <c:v>28.47783189</c:v>
                </c:pt>
                <c:pt idx="41">
                  <c:v>22.666211916</c:v>
                </c:pt>
                <c:pt idx="42">
                  <c:v>26.287768377</c:v>
                </c:pt>
                <c:pt idx="43">
                  <c:v>36.225332807</c:v>
                </c:pt>
                <c:pt idx="44">
                  <c:v>138.39184825</c:v>
                </c:pt>
                <c:pt idx="45">
                  <c:v>233.99512886</c:v>
                </c:pt>
                <c:pt idx="47">
                  <c:v>54.221343722</c:v>
                </c:pt>
                <c:pt idx="48">
                  <c:v>83.623089428</c:v>
                </c:pt>
                <c:pt idx="49">
                  <c:v>179.90014706</c:v>
                </c:pt>
                <c:pt idx="51">
                  <c:v>86.15027504</c:v>
                </c:pt>
                <c:pt idx="52">
                  <c:v>118.84273648</c:v>
                </c:pt>
                <c:pt idx="53">
                  <c:v>110.34313363</c:v>
                </c:pt>
                <c:pt idx="54">
                  <c:v>148.41649148</c:v>
                </c:pt>
                <c:pt idx="55">
                  <c:v>149.20341361</c:v>
                </c:pt>
                <c:pt idx="56">
                  <c:v>216.4310539</c:v>
                </c:pt>
                <c:pt idx="57">
                  <c:v>169.76230073</c:v>
                </c:pt>
                <c:pt idx="58">
                  <c:v>240.95181294</c:v>
                </c:pt>
                <c:pt idx="59">
                  <c:v>196.40348304</c:v>
                </c:pt>
                <c:pt idx="60">
                  <c:v>152.22992817</c:v>
                </c:pt>
                <c:pt idx="61">
                  <c:v>209.07149384</c:v>
                </c:pt>
              </c:numCache>
            </c:numRef>
          </c:val>
        </c:ser>
        <c:ser>
          <c:idx val="2"/>
          <c:order val="2"/>
          <c:tx>
            <c:strRef>
              <c:f>'graph data'!$J$4</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data'!$B$41:$B$102</c:f>
              <c:strCache>
                <c:ptCount val="62"/>
                <c:pt idx="0">
                  <c:v>SE Northern (1,2)</c:v>
                </c:pt>
                <c:pt idx="1">
                  <c:v>SE Central (1,2)</c:v>
                </c:pt>
                <c:pt idx="2">
                  <c:v>SE Western (1,2)</c:v>
                </c:pt>
                <c:pt idx="3">
                  <c:v>SE Southern (1,2)</c:v>
                </c:pt>
                <c:pt idx="5">
                  <c:v>CE Altona (1,2)</c:v>
                </c:pt>
                <c:pt idx="6">
                  <c:v>CE Cartier/SFX (1,2)</c:v>
                </c:pt>
                <c:pt idx="7">
                  <c:v>CE Red River (1,2,t)</c:v>
                </c:pt>
                <c:pt idx="8">
                  <c:v>CE Louise/Pembina (1,2)</c:v>
                </c:pt>
                <c:pt idx="9">
                  <c:v>CE Carman (1,2)</c:v>
                </c:pt>
                <c:pt idx="10">
                  <c:v>CE Morden/Winkler (1,2)</c:v>
                </c:pt>
                <c:pt idx="11">
                  <c:v>CE Swan Lake (1,2)</c:v>
                </c:pt>
                <c:pt idx="12">
                  <c:v>CE Portage (1,t)</c:v>
                </c:pt>
                <c:pt idx="13">
                  <c:v>CE Seven Regions (1,2)</c:v>
                </c:pt>
                <c:pt idx="15">
                  <c:v>AS East 2 (1,2)</c:v>
                </c:pt>
                <c:pt idx="16">
                  <c:v>AS West 1 (1,2)</c:v>
                </c:pt>
                <c:pt idx="17">
                  <c:v>AS North 2 (1)</c:v>
                </c:pt>
                <c:pt idx="18">
                  <c:v>AS West 2 (1,2)</c:v>
                </c:pt>
                <c:pt idx="19">
                  <c:v>AS North 1 (2,t)</c:v>
                </c:pt>
                <c:pt idx="20">
                  <c:v>AS East 1 (1,2)</c:v>
                </c:pt>
                <c:pt idx="22">
                  <c:v>BDN Rural (1,2)</c:v>
                </c:pt>
                <c:pt idx="23">
                  <c:v>BDN Southeast</c:v>
                </c:pt>
                <c:pt idx="24">
                  <c:v>BDN West (1,2)</c:v>
                </c:pt>
                <c:pt idx="25">
                  <c:v>BDN East (2)</c:v>
                </c:pt>
                <c:pt idx="26">
                  <c:v>BDN North End</c:v>
                </c:pt>
                <c:pt idx="27">
                  <c:v>BDN Southwest (1,2)</c:v>
                </c:pt>
                <c:pt idx="28">
                  <c:v>BDN Central (1,2)</c:v>
                </c:pt>
                <c:pt idx="30">
                  <c:v>PL West (1)</c:v>
                </c:pt>
                <c:pt idx="31">
                  <c:v>PL Central (1,2,t)</c:v>
                </c:pt>
                <c:pt idx="32">
                  <c:v>PL East (1,2)</c:v>
                </c:pt>
                <c:pt idx="33">
                  <c:v>PL North (1,2)</c:v>
                </c:pt>
                <c:pt idx="35">
                  <c:v>IL Southwest (1,2)</c:v>
                </c:pt>
                <c:pt idx="36">
                  <c:v>IL Southeast (1,2)</c:v>
                </c:pt>
                <c:pt idx="37">
                  <c:v>IL Northeast</c:v>
                </c:pt>
                <c:pt idx="38">
                  <c:v>IL Northwest (1,2)</c:v>
                </c:pt>
                <c:pt idx="40">
                  <c:v>NE Springfield (1,2)</c:v>
                </c:pt>
                <c:pt idx="41">
                  <c:v>NE Iron Rose (1,2)</c:v>
                </c:pt>
                <c:pt idx="42">
                  <c:v>NE Winnipeg River (1,2)</c:v>
                </c:pt>
                <c:pt idx="43">
                  <c:v>NE Brokenhead (1,2)</c:v>
                </c:pt>
                <c:pt idx="44">
                  <c:v>NE Blue Water (1,2)</c:v>
                </c:pt>
                <c:pt idx="45">
                  <c:v>NE Northern Remote (1,2)</c:v>
                </c:pt>
                <c:pt idx="47">
                  <c:v>NM F Flon/Snow L/Cran</c:v>
                </c:pt>
                <c:pt idx="48">
                  <c:v>NM The Pas/OCN/Kelsey (1,2)</c:v>
                </c:pt>
                <c:pt idx="49">
                  <c:v>NM Nor-Man Other (1,2)</c:v>
                </c:pt>
                <c:pt idx="51">
                  <c:v>BW Thompson (1,2)</c:v>
                </c:pt>
                <c:pt idx="52">
                  <c:v>BW Gillam/Fox Lake (1)</c:v>
                </c:pt>
                <c:pt idx="53">
                  <c:v>BW Lynn/Leaf/SIL (1,2)</c:v>
                </c:pt>
                <c:pt idx="54">
                  <c:v>BW Thick Por/Pik/Wab (1,2)</c:v>
                </c:pt>
                <c:pt idx="55">
                  <c:v>BW Cross Lake (1,2)</c:v>
                </c:pt>
                <c:pt idx="56">
                  <c:v>BW Island Lake (1,2)</c:v>
                </c:pt>
                <c:pt idx="57">
                  <c:v>BW Norway House (1,2,t)</c:v>
                </c:pt>
                <c:pt idx="58">
                  <c:v>BW Oxford H &amp; Gods (1,2,t)</c:v>
                </c:pt>
                <c:pt idx="59">
                  <c:v>BW Tad/Broch/Lac Br (1,2)</c:v>
                </c:pt>
                <c:pt idx="60">
                  <c:v>BW Sha/York/Split/War (1,2)</c:v>
                </c:pt>
                <c:pt idx="61">
                  <c:v>BW Nelson House (1,2)</c:v>
                </c:pt>
              </c:strCache>
            </c:strRef>
          </c:cat>
          <c:val>
            <c:numRef>
              <c:f>'graph data'!$J$41:$J$102</c:f>
              <c:numCache>
                <c:ptCount val="62"/>
                <c:pt idx="0">
                  <c:v>30.623186501</c:v>
                </c:pt>
                <c:pt idx="1">
                  <c:v>27.407015468</c:v>
                </c:pt>
                <c:pt idx="2">
                  <c:v>29.758033049</c:v>
                </c:pt>
                <c:pt idx="3">
                  <c:v>33.360164016</c:v>
                </c:pt>
                <c:pt idx="5">
                  <c:v>27.41092372</c:v>
                </c:pt>
                <c:pt idx="6">
                  <c:v>17.497674148</c:v>
                </c:pt>
                <c:pt idx="7">
                  <c:v>23.696474859</c:v>
                </c:pt>
                <c:pt idx="8">
                  <c:v>16.25197275</c:v>
                </c:pt>
                <c:pt idx="9">
                  <c:v>20.034316918</c:v>
                </c:pt>
                <c:pt idx="10">
                  <c:v>23.914320227</c:v>
                </c:pt>
                <c:pt idx="11">
                  <c:v>24.461880584</c:v>
                </c:pt>
                <c:pt idx="12">
                  <c:v>59.521360639</c:v>
                </c:pt>
                <c:pt idx="13">
                  <c:v>119.26416753</c:v>
                </c:pt>
                <c:pt idx="15">
                  <c:v>17.419213286</c:v>
                </c:pt>
                <c:pt idx="16">
                  <c:v>29.468142078</c:v>
                </c:pt>
                <c:pt idx="17">
                  <c:v>48.814893526</c:v>
                </c:pt>
                <c:pt idx="18">
                  <c:v>37.844905233</c:v>
                </c:pt>
                <c:pt idx="19">
                  <c:v>47.353805345</c:v>
                </c:pt>
                <c:pt idx="20">
                  <c:v>18.206588958</c:v>
                </c:pt>
                <c:pt idx="22">
                  <c:v>32.801318658</c:v>
                </c:pt>
                <c:pt idx="23">
                  <c:v>50.999886542</c:v>
                </c:pt>
                <c:pt idx="24">
                  <c:v>37.354027642</c:v>
                </c:pt>
                <c:pt idx="25">
                  <c:v>81.867458328</c:v>
                </c:pt>
                <c:pt idx="26">
                  <c:v>67.467527477</c:v>
                </c:pt>
                <c:pt idx="27">
                  <c:v>35.305620409</c:v>
                </c:pt>
                <c:pt idx="28">
                  <c:v>77.979097301</c:v>
                </c:pt>
                <c:pt idx="30">
                  <c:v>52.628670882</c:v>
                </c:pt>
                <c:pt idx="31">
                  <c:v>34.179450108</c:v>
                </c:pt>
                <c:pt idx="32">
                  <c:v>81.967447377</c:v>
                </c:pt>
                <c:pt idx="33">
                  <c:v>90.306430717</c:v>
                </c:pt>
                <c:pt idx="35">
                  <c:v>28.936069375</c:v>
                </c:pt>
                <c:pt idx="36">
                  <c:v>44.919644485</c:v>
                </c:pt>
                <c:pt idx="37">
                  <c:v>68.021078311</c:v>
                </c:pt>
                <c:pt idx="38">
                  <c:v>97.489007995</c:v>
                </c:pt>
                <c:pt idx="40">
                  <c:v>26.181094465</c:v>
                </c:pt>
                <c:pt idx="41">
                  <c:v>18.566388522</c:v>
                </c:pt>
                <c:pt idx="42">
                  <c:v>20.588409724</c:v>
                </c:pt>
                <c:pt idx="43">
                  <c:v>33.927100054</c:v>
                </c:pt>
                <c:pt idx="44">
                  <c:v>118.15292877</c:v>
                </c:pt>
                <c:pt idx="45">
                  <c:v>197.04666417</c:v>
                </c:pt>
                <c:pt idx="47">
                  <c:v>54.72122182</c:v>
                </c:pt>
                <c:pt idx="48">
                  <c:v>100.40698753</c:v>
                </c:pt>
                <c:pt idx="49">
                  <c:v>169.60246386</c:v>
                </c:pt>
                <c:pt idx="51">
                  <c:v>84.390367476</c:v>
                </c:pt>
                <c:pt idx="52">
                  <c:v>68.268249768</c:v>
                </c:pt>
                <c:pt idx="53">
                  <c:v>103.2357246</c:v>
                </c:pt>
                <c:pt idx="54">
                  <c:v>135.40846856</c:v>
                </c:pt>
                <c:pt idx="55">
                  <c:v>162.61983216</c:v>
                </c:pt>
                <c:pt idx="56">
                  <c:v>186.84001208</c:v>
                </c:pt>
                <c:pt idx="57">
                  <c:v>125.10794085</c:v>
                </c:pt>
                <c:pt idx="58">
                  <c:v>182.37433431</c:v>
                </c:pt>
                <c:pt idx="59">
                  <c:v>163.27263228</c:v>
                </c:pt>
                <c:pt idx="60">
                  <c:v>142.27659958</c:v>
                </c:pt>
                <c:pt idx="61">
                  <c:v>200.1685487</c:v>
                </c:pt>
              </c:numCache>
            </c:numRef>
          </c:val>
        </c:ser>
        <c:ser>
          <c:idx val="3"/>
          <c:order val="3"/>
          <c:tx>
            <c:strRef>
              <c:f>'graph data'!$K$4</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data'!$B$41:$B$102</c:f>
              <c:strCache>
                <c:ptCount val="62"/>
                <c:pt idx="0">
                  <c:v>SE Northern (1,2)</c:v>
                </c:pt>
                <c:pt idx="1">
                  <c:v>SE Central (1,2)</c:v>
                </c:pt>
                <c:pt idx="2">
                  <c:v>SE Western (1,2)</c:v>
                </c:pt>
                <c:pt idx="3">
                  <c:v>SE Southern (1,2)</c:v>
                </c:pt>
                <c:pt idx="5">
                  <c:v>CE Altona (1,2)</c:v>
                </c:pt>
                <c:pt idx="6">
                  <c:v>CE Cartier/SFX (1,2)</c:v>
                </c:pt>
                <c:pt idx="7">
                  <c:v>CE Red River (1,2,t)</c:v>
                </c:pt>
                <c:pt idx="8">
                  <c:v>CE Louise/Pembina (1,2)</c:v>
                </c:pt>
                <c:pt idx="9">
                  <c:v>CE Carman (1,2)</c:v>
                </c:pt>
                <c:pt idx="10">
                  <c:v>CE Morden/Winkler (1,2)</c:v>
                </c:pt>
                <c:pt idx="11">
                  <c:v>CE Swan Lake (1,2)</c:v>
                </c:pt>
                <c:pt idx="12">
                  <c:v>CE Portage (1,t)</c:v>
                </c:pt>
                <c:pt idx="13">
                  <c:v>CE Seven Regions (1,2)</c:v>
                </c:pt>
                <c:pt idx="15">
                  <c:v>AS East 2 (1,2)</c:v>
                </c:pt>
                <c:pt idx="16">
                  <c:v>AS West 1 (1,2)</c:v>
                </c:pt>
                <c:pt idx="17">
                  <c:v>AS North 2 (1)</c:v>
                </c:pt>
                <c:pt idx="18">
                  <c:v>AS West 2 (1,2)</c:v>
                </c:pt>
                <c:pt idx="19">
                  <c:v>AS North 1 (2,t)</c:v>
                </c:pt>
                <c:pt idx="20">
                  <c:v>AS East 1 (1,2)</c:v>
                </c:pt>
                <c:pt idx="22">
                  <c:v>BDN Rural (1,2)</c:v>
                </c:pt>
                <c:pt idx="23">
                  <c:v>BDN Southeast</c:v>
                </c:pt>
                <c:pt idx="24">
                  <c:v>BDN West (1,2)</c:v>
                </c:pt>
                <c:pt idx="25">
                  <c:v>BDN East (2)</c:v>
                </c:pt>
                <c:pt idx="26">
                  <c:v>BDN North End</c:v>
                </c:pt>
                <c:pt idx="27">
                  <c:v>BDN Southwest (1,2)</c:v>
                </c:pt>
                <c:pt idx="28">
                  <c:v>BDN Central (1,2)</c:v>
                </c:pt>
                <c:pt idx="30">
                  <c:v>PL West (1)</c:v>
                </c:pt>
                <c:pt idx="31">
                  <c:v>PL Central (1,2,t)</c:v>
                </c:pt>
                <c:pt idx="32">
                  <c:v>PL East (1,2)</c:v>
                </c:pt>
                <c:pt idx="33">
                  <c:v>PL North (1,2)</c:v>
                </c:pt>
                <c:pt idx="35">
                  <c:v>IL Southwest (1,2)</c:v>
                </c:pt>
                <c:pt idx="36">
                  <c:v>IL Southeast (1,2)</c:v>
                </c:pt>
                <c:pt idx="37">
                  <c:v>IL Northeast</c:v>
                </c:pt>
                <c:pt idx="38">
                  <c:v>IL Northwest (1,2)</c:v>
                </c:pt>
                <c:pt idx="40">
                  <c:v>NE Springfield (1,2)</c:v>
                </c:pt>
                <c:pt idx="41">
                  <c:v>NE Iron Rose (1,2)</c:v>
                </c:pt>
                <c:pt idx="42">
                  <c:v>NE Winnipeg River (1,2)</c:v>
                </c:pt>
                <c:pt idx="43">
                  <c:v>NE Brokenhead (1,2)</c:v>
                </c:pt>
                <c:pt idx="44">
                  <c:v>NE Blue Water (1,2)</c:v>
                </c:pt>
                <c:pt idx="45">
                  <c:v>NE Northern Remote (1,2)</c:v>
                </c:pt>
                <c:pt idx="47">
                  <c:v>NM F Flon/Snow L/Cran</c:v>
                </c:pt>
                <c:pt idx="48">
                  <c:v>NM The Pas/OCN/Kelsey (1,2)</c:v>
                </c:pt>
                <c:pt idx="49">
                  <c:v>NM Nor-Man Other (1,2)</c:v>
                </c:pt>
                <c:pt idx="51">
                  <c:v>BW Thompson (1,2)</c:v>
                </c:pt>
                <c:pt idx="52">
                  <c:v>BW Gillam/Fox Lake (1)</c:v>
                </c:pt>
                <c:pt idx="53">
                  <c:v>BW Lynn/Leaf/SIL (1,2)</c:v>
                </c:pt>
                <c:pt idx="54">
                  <c:v>BW Thick Por/Pik/Wab (1,2)</c:v>
                </c:pt>
                <c:pt idx="55">
                  <c:v>BW Cross Lake (1,2)</c:v>
                </c:pt>
                <c:pt idx="56">
                  <c:v>BW Island Lake (1,2)</c:v>
                </c:pt>
                <c:pt idx="57">
                  <c:v>BW Norway House (1,2,t)</c:v>
                </c:pt>
                <c:pt idx="58">
                  <c:v>BW Oxford H &amp; Gods (1,2,t)</c:v>
                </c:pt>
                <c:pt idx="59">
                  <c:v>BW Tad/Broch/Lac Br (1,2)</c:v>
                </c:pt>
                <c:pt idx="60">
                  <c:v>BW Sha/York/Split/War (1,2)</c:v>
                </c:pt>
                <c:pt idx="61">
                  <c:v>BW Nelson House (1,2)</c:v>
                </c:pt>
              </c:strCache>
            </c:strRef>
          </c:cat>
          <c:val>
            <c:numRef>
              <c:f>'graph data'!$K$41:$K$102</c:f>
              <c:numCache>
                <c:ptCount val="62"/>
                <c:pt idx="0">
                  <c:v>58.800795753</c:v>
                </c:pt>
                <c:pt idx="1">
                  <c:v>58.800795753</c:v>
                </c:pt>
                <c:pt idx="2">
                  <c:v>58.800795753</c:v>
                </c:pt>
                <c:pt idx="3">
                  <c:v>58.800795753</c:v>
                </c:pt>
                <c:pt idx="5">
                  <c:v>58.800795753</c:v>
                </c:pt>
                <c:pt idx="6">
                  <c:v>58.800795753</c:v>
                </c:pt>
                <c:pt idx="7">
                  <c:v>58.800795753</c:v>
                </c:pt>
                <c:pt idx="8">
                  <c:v>58.800795753</c:v>
                </c:pt>
                <c:pt idx="9">
                  <c:v>58.800795753</c:v>
                </c:pt>
                <c:pt idx="10">
                  <c:v>58.800795753</c:v>
                </c:pt>
                <c:pt idx="11">
                  <c:v>58.800795753</c:v>
                </c:pt>
                <c:pt idx="12">
                  <c:v>58.800795753</c:v>
                </c:pt>
                <c:pt idx="13">
                  <c:v>58.800795753</c:v>
                </c:pt>
                <c:pt idx="15">
                  <c:v>58.800795753</c:v>
                </c:pt>
                <c:pt idx="16">
                  <c:v>58.800795753</c:v>
                </c:pt>
                <c:pt idx="17">
                  <c:v>58.800795753</c:v>
                </c:pt>
                <c:pt idx="18">
                  <c:v>58.800795753</c:v>
                </c:pt>
                <c:pt idx="19">
                  <c:v>58.800795753</c:v>
                </c:pt>
                <c:pt idx="20">
                  <c:v>58.800795753</c:v>
                </c:pt>
                <c:pt idx="22">
                  <c:v>58.800795753</c:v>
                </c:pt>
                <c:pt idx="23">
                  <c:v>58.800795753</c:v>
                </c:pt>
                <c:pt idx="24">
                  <c:v>58.800795753</c:v>
                </c:pt>
                <c:pt idx="25">
                  <c:v>58.800795753</c:v>
                </c:pt>
                <c:pt idx="26">
                  <c:v>58.800795753</c:v>
                </c:pt>
                <c:pt idx="27">
                  <c:v>58.800795753</c:v>
                </c:pt>
                <c:pt idx="28">
                  <c:v>58.800795753</c:v>
                </c:pt>
                <c:pt idx="30">
                  <c:v>58.800795753</c:v>
                </c:pt>
                <c:pt idx="31">
                  <c:v>58.800795753</c:v>
                </c:pt>
                <c:pt idx="32">
                  <c:v>58.800795753</c:v>
                </c:pt>
                <c:pt idx="33">
                  <c:v>58.800795753</c:v>
                </c:pt>
                <c:pt idx="35">
                  <c:v>58.800795753</c:v>
                </c:pt>
                <c:pt idx="36">
                  <c:v>58.800795753</c:v>
                </c:pt>
                <c:pt idx="37">
                  <c:v>58.800795753</c:v>
                </c:pt>
                <c:pt idx="38">
                  <c:v>58.800795753</c:v>
                </c:pt>
                <c:pt idx="40">
                  <c:v>58.800795753</c:v>
                </c:pt>
                <c:pt idx="41">
                  <c:v>58.800795753</c:v>
                </c:pt>
                <c:pt idx="42">
                  <c:v>58.800795753</c:v>
                </c:pt>
                <c:pt idx="43">
                  <c:v>58.800795753</c:v>
                </c:pt>
                <c:pt idx="44">
                  <c:v>58.800795753</c:v>
                </c:pt>
                <c:pt idx="45">
                  <c:v>58.800795753</c:v>
                </c:pt>
                <c:pt idx="47">
                  <c:v>58.800795753</c:v>
                </c:pt>
                <c:pt idx="48">
                  <c:v>58.800795753</c:v>
                </c:pt>
                <c:pt idx="49">
                  <c:v>58.800795753</c:v>
                </c:pt>
                <c:pt idx="51">
                  <c:v>58.800795753</c:v>
                </c:pt>
                <c:pt idx="52">
                  <c:v>58.800795753</c:v>
                </c:pt>
                <c:pt idx="53">
                  <c:v>58.800795753</c:v>
                </c:pt>
                <c:pt idx="54">
                  <c:v>58.800795753</c:v>
                </c:pt>
                <c:pt idx="55">
                  <c:v>58.800795753</c:v>
                </c:pt>
                <c:pt idx="56">
                  <c:v>58.800795753</c:v>
                </c:pt>
                <c:pt idx="57">
                  <c:v>58.800795753</c:v>
                </c:pt>
                <c:pt idx="58">
                  <c:v>58.800795753</c:v>
                </c:pt>
                <c:pt idx="59">
                  <c:v>58.800795753</c:v>
                </c:pt>
                <c:pt idx="60">
                  <c:v>58.800795753</c:v>
                </c:pt>
                <c:pt idx="61">
                  <c:v>58.800795753</c:v>
                </c:pt>
              </c:numCache>
            </c:numRef>
          </c:val>
        </c:ser>
        <c:axId val="11305963"/>
        <c:axId val="34644804"/>
      </c:barChart>
      <c:catAx>
        <c:axId val="11305963"/>
        <c:scaling>
          <c:orientation val="maxMin"/>
        </c:scaling>
        <c:axPos val="l"/>
        <c:delete val="0"/>
        <c:numFmt formatCode="General" sourceLinked="1"/>
        <c:majorTickMark val="none"/>
        <c:minorTickMark val="none"/>
        <c:tickLblPos val="nextTo"/>
        <c:txPr>
          <a:bodyPr/>
          <a:lstStyle/>
          <a:p>
            <a:pPr>
              <a:defRPr lang="en-US" cap="none" sz="550" b="0" i="0" u="none" baseline="0"/>
            </a:pPr>
          </a:p>
        </c:txPr>
        <c:crossAx val="34644804"/>
        <c:crosses val="autoZero"/>
        <c:auto val="1"/>
        <c:lblOffset val="100"/>
        <c:noMultiLvlLbl val="0"/>
      </c:catAx>
      <c:valAx>
        <c:axId val="34644804"/>
        <c:scaling>
          <c:orientation val="minMax"/>
          <c:max val="250"/>
        </c:scaling>
        <c:axPos val="t"/>
        <c:majorGridlines/>
        <c:delete val="0"/>
        <c:numFmt formatCode="0" sourceLinked="0"/>
        <c:majorTickMark val="none"/>
        <c:minorTickMark val="none"/>
        <c:tickLblPos val="nextTo"/>
        <c:crossAx val="11305963"/>
        <c:crosses val="max"/>
        <c:crossBetween val="between"/>
        <c:dispUnits/>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7525"/>
          <c:y val="0.06325"/>
        </c:manualLayout>
      </c:layout>
      <c:overlay val="0"/>
    </c:legend>
    <c:plotVisOnly val="1"/>
    <c:dispBlanksAs val="gap"/>
    <c:showDLblsOverMax val="0"/>
  </c:chart>
  <c:spPr>
    <a:noFill/>
    <a:ln>
      <a:noFill/>
    </a:ln>
  </c:spPr>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4.3: Teen Pregnancy Rates 
by Winnipeg Community Areas</a:t>
            </a:r>
            <a:r>
              <a:rPr lang="en-US" cap="none" sz="800" b="1" i="0" u="none" baseline="0"/>
              <a:t>
</a:t>
            </a:r>
            <a:r>
              <a:rPr lang="en-US" cap="none" sz="800" b="0" i="0" u="none" baseline="0"/>
              <a:t>Age-adjusted rate of teen pregnancies per 1,000 females age 15-19 </a:t>
            </a:r>
          </a:p>
        </c:rich>
      </c:tx>
      <c:layout>
        <c:manualLayout>
          <c:xMode val="factor"/>
          <c:yMode val="factor"/>
          <c:x val="0.005"/>
          <c:y val="-0.0195"/>
        </c:manualLayout>
      </c:layout>
      <c:spPr>
        <a:noFill/>
        <a:ln>
          <a:noFill/>
        </a:ln>
      </c:spPr>
    </c:title>
    <c:plotArea>
      <c:layout>
        <c:manualLayout>
          <c:xMode val="edge"/>
          <c:yMode val="edge"/>
          <c:x val="0.017"/>
          <c:y val="0.1275"/>
          <c:w val="0.983"/>
          <c:h val="0.76625"/>
        </c:manualLayout>
      </c:layout>
      <c:barChart>
        <c:barDir val="bar"/>
        <c:grouping val="clustered"/>
        <c:varyColors val="0"/>
        <c:ser>
          <c:idx val="0"/>
          <c:order val="0"/>
          <c:tx>
            <c:strRef>
              <c:f>'graph data'!$H$4</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data'!$B$22:$B$39</c:f>
              <c:strCache>
                <c:ptCount val="18"/>
                <c:pt idx="0">
                  <c:v>Fort Garry (1,2)</c:v>
                </c:pt>
                <c:pt idx="1">
                  <c:v>Assiniboine South (1,2)</c:v>
                </c:pt>
                <c:pt idx="2">
                  <c:v>Transcona (1,2)</c:v>
                </c:pt>
                <c:pt idx="3">
                  <c:v>River Heights (1,2,t)</c:v>
                </c:pt>
                <c:pt idx="4">
                  <c:v>St. Boniface (1,2)</c:v>
                </c:pt>
                <c:pt idx="5">
                  <c:v>St. Vital (1,2)</c:v>
                </c:pt>
                <c:pt idx="6">
                  <c:v>Seven Oaks (1,2)</c:v>
                </c:pt>
                <c:pt idx="7">
                  <c:v>River East (1)</c:v>
                </c:pt>
                <c:pt idx="8">
                  <c:v>St. James - Assiniboia (1,2,t)</c:v>
                </c:pt>
                <c:pt idx="9">
                  <c:v>Inkster (1,2)</c:v>
                </c:pt>
                <c:pt idx="10">
                  <c:v>Point Douglas (1,2)</c:v>
                </c:pt>
                <c:pt idx="11">
                  <c:v>Downtown (1,2)</c:v>
                </c:pt>
                <c:pt idx="13">
                  <c:v>Wpg Most Healthy (1,2)</c:v>
                </c:pt>
                <c:pt idx="14">
                  <c:v>Wpg Average Health (1,2)</c:v>
                </c:pt>
                <c:pt idx="15">
                  <c:v>Wpg Least Healthy (1,2)</c:v>
                </c:pt>
                <c:pt idx="16">
                  <c:v>Winnipeg Overall (1,2)</c:v>
                </c:pt>
                <c:pt idx="17">
                  <c:v>Manitoba (t)</c:v>
                </c:pt>
              </c:strCache>
            </c:strRef>
          </c:cat>
          <c:val>
            <c:numRef>
              <c:f>'graph data'!$H$22:$H$39</c:f>
              <c:numCache>
                <c:ptCount val="18"/>
                <c:pt idx="0">
                  <c:v>62.963726298</c:v>
                </c:pt>
                <c:pt idx="1">
                  <c:v>62.963726298</c:v>
                </c:pt>
                <c:pt idx="2">
                  <c:v>62.963726298</c:v>
                </c:pt>
                <c:pt idx="3">
                  <c:v>62.963726298</c:v>
                </c:pt>
                <c:pt idx="4">
                  <c:v>62.963726298</c:v>
                </c:pt>
                <c:pt idx="5">
                  <c:v>62.963726298</c:v>
                </c:pt>
                <c:pt idx="6">
                  <c:v>62.963726298</c:v>
                </c:pt>
                <c:pt idx="7">
                  <c:v>62.963726298</c:v>
                </c:pt>
                <c:pt idx="8">
                  <c:v>62.963726298</c:v>
                </c:pt>
                <c:pt idx="9">
                  <c:v>62.963726298</c:v>
                </c:pt>
                <c:pt idx="10">
                  <c:v>62.963726298</c:v>
                </c:pt>
                <c:pt idx="11">
                  <c:v>62.963726298</c:v>
                </c:pt>
                <c:pt idx="13">
                  <c:v>62.963726298</c:v>
                </c:pt>
                <c:pt idx="14">
                  <c:v>62.963726298</c:v>
                </c:pt>
                <c:pt idx="15">
                  <c:v>62.963726298</c:v>
                </c:pt>
                <c:pt idx="16">
                  <c:v>62.963726298</c:v>
                </c:pt>
                <c:pt idx="17">
                  <c:v>62.963726298</c:v>
                </c:pt>
              </c:numCache>
            </c:numRef>
          </c:val>
        </c:ser>
        <c:ser>
          <c:idx val="1"/>
          <c:order val="1"/>
          <c:tx>
            <c:strRef>
              <c:f>'graph data'!$I$4</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data'!$B$22:$B$39</c:f>
              <c:strCache>
                <c:ptCount val="18"/>
                <c:pt idx="0">
                  <c:v>Fort Garry (1,2)</c:v>
                </c:pt>
                <c:pt idx="1">
                  <c:v>Assiniboine South (1,2)</c:v>
                </c:pt>
                <c:pt idx="2">
                  <c:v>Transcona (1,2)</c:v>
                </c:pt>
                <c:pt idx="3">
                  <c:v>River Heights (1,2,t)</c:v>
                </c:pt>
                <c:pt idx="4">
                  <c:v>St. Boniface (1,2)</c:v>
                </c:pt>
                <c:pt idx="5">
                  <c:v>St. Vital (1,2)</c:v>
                </c:pt>
                <c:pt idx="6">
                  <c:v>Seven Oaks (1,2)</c:v>
                </c:pt>
                <c:pt idx="7">
                  <c:v>River East (1)</c:v>
                </c:pt>
                <c:pt idx="8">
                  <c:v>St. James - Assiniboia (1,2,t)</c:v>
                </c:pt>
                <c:pt idx="9">
                  <c:v>Inkster (1,2)</c:v>
                </c:pt>
                <c:pt idx="10">
                  <c:v>Point Douglas (1,2)</c:v>
                </c:pt>
                <c:pt idx="11">
                  <c:v>Downtown (1,2)</c:v>
                </c:pt>
                <c:pt idx="13">
                  <c:v>Wpg Most Healthy (1,2)</c:v>
                </c:pt>
                <c:pt idx="14">
                  <c:v>Wpg Average Health (1,2)</c:v>
                </c:pt>
                <c:pt idx="15">
                  <c:v>Wpg Least Healthy (1,2)</c:v>
                </c:pt>
                <c:pt idx="16">
                  <c:v>Winnipeg Overall (1,2)</c:v>
                </c:pt>
                <c:pt idx="17">
                  <c:v>Manitoba (t)</c:v>
                </c:pt>
              </c:strCache>
            </c:strRef>
          </c:cat>
          <c:val>
            <c:numRef>
              <c:f>'graph data'!$I$22:$I$39</c:f>
              <c:numCache>
                <c:ptCount val="18"/>
                <c:pt idx="0">
                  <c:v>31.732598022</c:v>
                </c:pt>
                <c:pt idx="1">
                  <c:v>27.103875871</c:v>
                </c:pt>
                <c:pt idx="2">
                  <c:v>47.620808405</c:v>
                </c:pt>
                <c:pt idx="3">
                  <c:v>53.021341119</c:v>
                </c:pt>
                <c:pt idx="4">
                  <c:v>42.718669292</c:v>
                </c:pt>
                <c:pt idx="5">
                  <c:v>45.617941118</c:v>
                </c:pt>
                <c:pt idx="6">
                  <c:v>48.150627501</c:v>
                </c:pt>
                <c:pt idx="7">
                  <c:v>57.748563703</c:v>
                </c:pt>
                <c:pt idx="8">
                  <c:v>40.221448206</c:v>
                </c:pt>
                <c:pt idx="9">
                  <c:v>79.80701894</c:v>
                </c:pt>
                <c:pt idx="10">
                  <c:v>144.03957816</c:v>
                </c:pt>
                <c:pt idx="11">
                  <c:v>110.76570811</c:v>
                </c:pt>
                <c:pt idx="13">
                  <c:v>37.098216638</c:v>
                </c:pt>
                <c:pt idx="14">
                  <c:v>66.352760211</c:v>
                </c:pt>
                <c:pt idx="15">
                  <c:v>113.74589675</c:v>
                </c:pt>
                <c:pt idx="16">
                  <c:v>53.948330082</c:v>
                </c:pt>
                <c:pt idx="17">
                  <c:v>62.963726298</c:v>
                </c:pt>
              </c:numCache>
            </c:numRef>
          </c:val>
        </c:ser>
        <c:ser>
          <c:idx val="2"/>
          <c:order val="2"/>
          <c:tx>
            <c:strRef>
              <c:f>'graph data'!$J$4</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data'!$B$22:$B$39</c:f>
              <c:strCache>
                <c:ptCount val="18"/>
                <c:pt idx="0">
                  <c:v>Fort Garry (1,2)</c:v>
                </c:pt>
                <c:pt idx="1">
                  <c:v>Assiniboine South (1,2)</c:v>
                </c:pt>
                <c:pt idx="2">
                  <c:v>Transcona (1,2)</c:v>
                </c:pt>
                <c:pt idx="3">
                  <c:v>River Heights (1,2,t)</c:v>
                </c:pt>
                <c:pt idx="4">
                  <c:v>St. Boniface (1,2)</c:v>
                </c:pt>
                <c:pt idx="5">
                  <c:v>St. Vital (1,2)</c:v>
                </c:pt>
                <c:pt idx="6">
                  <c:v>Seven Oaks (1,2)</c:v>
                </c:pt>
                <c:pt idx="7">
                  <c:v>River East (1)</c:v>
                </c:pt>
                <c:pt idx="8">
                  <c:v>St. James - Assiniboia (1,2,t)</c:v>
                </c:pt>
                <c:pt idx="9">
                  <c:v>Inkster (1,2)</c:v>
                </c:pt>
                <c:pt idx="10">
                  <c:v>Point Douglas (1,2)</c:v>
                </c:pt>
                <c:pt idx="11">
                  <c:v>Downtown (1,2)</c:v>
                </c:pt>
                <c:pt idx="13">
                  <c:v>Wpg Most Healthy (1,2)</c:v>
                </c:pt>
                <c:pt idx="14">
                  <c:v>Wpg Average Health (1,2)</c:v>
                </c:pt>
                <c:pt idx="15">
                  <c:v>Wpg Least Healthy (1,2)</c:v>
                </c:pt>
                <c:pt idx="16">
                  <c:v>Winnipeg Overall (1,2)</c:v>
                </c:pt>
                <c:pt idx="17">
                  <c:v>Manitoba (t)</c:v>
                </c:pt>
              </c:strCache>
            </c:strRef>
          </c:cat>
          <c:val>
            <c:numRef>
              <c:f>'graph data'!$J$22:$J$39</c:f>
              <c:numCache>
                <c:ptCount val="18"/>
                <c:pt idx="0">
                  <c:v>28.283131415</c:v>
                </c:pt>
                <c:pt idx="1">
                  <c:v>29.326973271</c:v>
                </c:pt>
                <c:pt idx="2">
                  <c:v>51.898106872</c:v>
                </c:pt>
                <c:pt idx="3">
                  <c:v>42.498925979</c:v>
                </c:pt>
                <c:pt idx="4">
                  <c:v>40.418500877</c:v>
                </c:pt>
                <c:pt idx="5">
                  <c:v>40.118298349</c:v>
                </c:pt>
                <c:pt idx="6">
                  <c:v>50.980662228</c:v>
                </c:pt>
                <c:pt idx="7">
                  <c:v>56.05841022</c:v>
                </c:pt>
                <c:pt idx="8">
                  <c:v>49.45301776</c:v>
                </c:pt>
                <c:pt idx="9">
                  <c:v>79.868443264</c:v>
                </c:pt>
                <c:pt idx="10">
                  <c:v>136.02986194</c:v>
                </c:pt>
                <c:pt idx="11">
                  <c:v>111.5832295</c:v>
                </c:pt>
                <c:pt idx="13">
                  <c:v>36.480793936</c:v>
                </c:pt>
                <c:pt idx="14">
                  <c:v>66.472281348</c:v>
                </c:pt>
                <c:pt idx="15">
                  <c:v>112.10160601</c:v>
                </c:pt>
                <c:pt idx="16">
                  <c:v>53.221011149</c:v>
                </c:pt>
                <c:pt idx="17">
                  <c:v>58.800795753</c:v>
                </c:pt>
              </c:numCache>
            </c:numRef>
          </c:val>
        </c:ser>
        <c:ser>
          <c:idx val="3"/>
          <c:order val="3"/>
          <c:tx>
            <c:strRef>
              <c:f>'graph data'!$K$4</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data'!$B$22:$B$39</c:f>
              <c:strCache>
                <c:ptCount val="18"/>
                <c:pt idx="0">
                  <c:v>Fort Garry (1,2)</c:v>
                </c:pt>
                <c:pt idx="1">
                  <c:v>Assiniboine South (1,2)</c:v>
                </c:pt>
                <c:pt idx="2">
                  <c:v>Transcona (1,2)</c:v>
                </c:pt>
                <c:pt idx="3">
                  <c:v>River Heights (1,2,t)</c:v>
                </c:pt>
                <c:pt idx="4">
                  <c:v>St. Boniface (1,2)</c:v>
                </c:pt>
                <c:pt idx="5">
                  <c:v>St. Vital (1,2)</c:v>
                </c:pt>
                <c:pt idx="6">
                  <c:v>Seven Oaks (1,2)</c:v>
                </c:pt>
                <c:pt idx="7">
                  <c:v>River East (1)</c:v>
                </c:pt>
                <c:pt idx="8">
                  <c:v>St. James - Assiniboia (1,2,t)</c:v>
                </c:pt>
                <c:pt idx="9">
                  <c:v>Inkster (1,2)</c:v>
                </c:pt>
                <c:pt idx="10">
                  <c:v>Point Douglas (1,2)</c:v>
                </c:pt>
                <c:pt idx="11">
                  <c:v>Downtown (1,2)</c:v>
                </c:pt>
                <c:pt idx="13">
                  <c:v>Wpg Most Healthy (1,2)</c:v>
                </c:pt>
                <c:pt idx="14">
                  <c:v>Wpg Average Health (1,2)</c:v>
                </c:pt>
                <c:pt idx="15">
                  <c:v>Wpg Least Healthy (1,2)</c:v>
                </c:pt>
                <c:pt idx="16">
                  <c:v>Winnipeg Overall (1,2)</c:v>
                </c:pt>
                <c:pt idx="17">
                  <c:v>Manitoba (t)</c:v>
                </c:pt>
              </c:strCache>
            </c:strRef>
          </c:cat>
          <c:val>
            <c:numRef>
              <c:f>'graph data'!$K$22:$K$39</c:f>
              <c:numCache>
                <c:ptCount val="18"/>
                <c:pt idx="0">
                  <c:v>58.800795753</c:v>
                </c:pt>
                <c:pt idx="1">
                  <c:v>58.800795753</c:v>
                </c:pt>
                <c:pt idx="2">
                  <c:v>58.800795753</c:v>
                </c:pt>
                <c:pt idx="3">
                  <c:v>58.800795753</c:v>
                </c:pt>
                <c:pt idx="4">
                  <c:v>58.800795753</c:v>
                </c:pt>
                <c:pt idx="5">
                  <c:v>58.800795753</c:v>
                </c:pt>
                <c:pt idx="6">
                  <c:v>58.800795753</c:v>
                </c:pt>
                <c:pt idx="7">
                  <c:v>58.800795753</c:v>
                </c:pt>
                <c:pt idx="8">
                  <c:v>58.800795753</c:v>
                </c:pt>
                <c:pt idx="9">
                  <c:v>58.800795753</c:v>
                </c:pt>
                <c:pt idx="10">
                  <c:v>58.800795753</c:v>
                </c:pt>
                <c:pt idx="11">
                  <c:v>58.800795753</c:v>
                </c:pt>
                <c:pt idx="13">
                  <c:v>58.800795753</c:v>
                </c:pt>
                <c:pt idx="14">
                  <c:v>58.800795753</c:v>
                </c:pt>
                <c:pt idx="15">
                  <c:v>58.800795753</c:v>
                </c:pt>
                <c:pt idx="16">
                  <c:v>58.800795753</c:v>
                </c:pt>
                <c:pt idx="17">
                  <c:v>58.800795753</c:v>
                </c:pt>
              </c:numCache>
            </c:numRef>
          </c:val>
        </c:ser>
        <c:axId val="43367781"/>
        <c:axId val="54765710"/>
      </c:barChart>
      <c:catAx>
        <c:axId val="43367781"/>
        <c:scaling>
          <c:orientation val="maxMin"/>
        </c:scaling>
        <c:axPos val="l"/>
        <c:delete val="0"/>
        <c:numFmt formatCode="General" sourceLinked="1"/>
        <c:majorTickMark val="none"/>
        <c:minorTickMark val="none"/>
        <c:tickLblPos val="nextTo"/>
        <c:crossAx val="54765710"/>
        <c:crosses val="autoZero"/>
        <c:auto val="1"/>
        <c:lblOffset val="100"/>
        <c:noMultiLvlLbl val="0"/>
      </c:catAx>
      <c:valAx>
        <c:axId val="54765710"/>
        <c:scaling>
          <c:orientation val="minMax"/>
          <c:max val="250"/>
        </c:scaling>
        <c:axPos val="t"/>
        <c:majorGridlines/>
        <c:delete val="0"/>
        <c:numFmt formatCode="0" sourceLinked="0"/>
        <c:majorTickMark val="none"/>
        <c:minorTickMark val="none"/>
        <c:tickLblPos val="nextTo"/>
        <c:crossAx val="43367781"/>
        <c:crosses val="max"/>
        <c:crossBetween val="between"/>
        <c:dispUnits/>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0975"/>
          <c:y val="0.1432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4.4: Teen Pregnancy Rates 
by Winnipeg Neighbourhood Clusters</a:t>
            </a:r>
            <a:r>
              <a:rPr lang="en-US" cap="none" sz="800" b="1" i="0" u="none" baseline="0"/>
              <a:t>
</a:t>
            </a:r>
            <a:r>
              <a:rPr lang="en-US" cap="none" sz="800" b="0" i="0" u="none" baseline="0"/>
              <a:t>Age-adjusted rate of teen pregnancies per 1,000 females age 15-19 </a:t>
            </a:r>
          </a:p>
        </c:rich>
      </c:tx>
      <c:layout>
        <c:manualLayout>
          <c:xMode val="factor"/>
          <c:yMode val="factor"/>
          <c:x val="0.00675"/>
          <c:y val="-0.02"/>
        </c:manualLayout>
      </c:layout>
      <c:spPr>
        <a:noFill/>
        <a:ln>
          <a:noFill/>
        </a:ln>
      </c:spPr>
    </c:title>
    <c:plotArea>
      <c:layout>
        <c:manualLayout>
          <c:xMode val="edge"/>
          <c:yMode val="edge"/>
          <c:x val="0.017"/>
          <c:y val="0.0765"/>
          <c:w val="0.983"/>
          <c:h val="0.9015"/>
        </c:manualLayout>
      </c:layout>
      <c:barChart>
        <c:barDir val="bar"/>
        <c:grouping val="clustered"/>
        <c:varyColors val="0"/>
        <c:ser>
          <c:idx val="0"/>
          <c:order val="0"/>
          <c:tx>
            <c:strRef>
              <c:f>'graph data'!$H$4</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data'!$B$104:$B$139</c:f>
              <c:strCache>
                <c:ptCount val="36"/>
                <c:pt idx="0">
                  <c:v>Fort Garry S (1,2)</c:v>
                </c:pt>
                <c:pt idx="1">
                  <c:v>Fort Garry N (1,2)</c:v>
                </c:pt>
                <c:pt idx="3">
                  <c:v>Assiniboine South (1,2)</c:v>
                </c:pt>
                <c:pt idx="5">
                  <c:v>Transcona (1)</c:v>
                </c:pt>
                <c:pt idx="7">
                  <c:v>River Heights W (1,2)</c:v>
                </c:pt>
                <c:pt idx="8">
                  <c:v>River Heights E (1)</c:v>
                </c:pt>
                <c:pt idx="10">
                  <c:v>St. Boniface E (1,2)</c:v>
                </c:pt>
                <c:pt idx="11">
                  <c:v>St. Boniface W</c:v>
                </c:pt>
                <c:pt idx="13">
                  <c:v>St. Vital South (1,2,t)</c:v>
                </c:pt>
                <c:pt idx="14">
                  <c:v>St. Vital North</c:v>
                </c:pt>
                <c:pt idx="16">
                  <c:v>Seven Oaks W (1,2)</c:v>
                </c:pt>
                <c:pt idx="17">
                  <c:v>Seven Oaks E (1)</c:v>
                </c:pt>
                <c:pt idx="18">
                  <c:v>Seven Oaks N (1,2)</c:v>
                </c:pt>
                <c:pt idx="20">
                  <c:v>River East N (1,2)</c:v>
                </c:pt>
                <c:pt idx="21">
                  <c:v>River East E</c:v>
                </c:pt>
                <c:pt idx="22">
                  <c:v>River East W (1,2)</c:v>
                </c:pt>
                <c:pt idx="23">
                  <c:v>River East S (1,2)</c:v>
                </c:pt>
                <c:pt idx="25">
                  <c:v>St. James - Assiniboia W (1,2,t)</c:v>
                </c:pt>
                <c:pt idx="26">
                  <c:v>St. James - Assiniboia E</c:v>
                </c:pt>
                <c:pt idx="28">
                  <c:v>Inkster West (1)</c:v>
                </c:pt>
                <c:pt idx="29">
                  <c:v>Inkster East (1,2)</c:v>
                </c:pt>
                <c:pt idx="31">
                  <c:v>Point Douglas N (1,2)</c:v>
                </c:pt>
                <c:pt idx="32">
                  <c:v>Point Douglas S (1,2)</c:v>
                </c:pt>
                <c:pt idx="34">
                  <c:v>Downtown W (1,2)</c:v>
                </c:pt>
                <c:pt idx="35">
                  <c:v>Downtown E (1,2)</c:v>
                </c:pt>
              </c:strCache>
            </c:strRef>
          </c:cat>
          <c:val>
            <c:numRef>
              <c:f>'graph data'!$H$104:$H$139</c:f>
              <c:numCache>
                <c:ptCount val="36"/>
                <c:pt idx="0">
                  <c:v>62.963726298</c:v>
                </c:pt>
                <c:pt idx="1">
                  <c:v>62.963726298</c:v>
                </c:pt>
                <c:pt idx="3">
                  <c:v>62.963726298</c:v>
                </c:pt>
                <c:pt idx="5">
                  <c:v>62.963726298</c:v>
                </c:pt>
                <c:pt idx="7">
                  <c:v>62.963726298</c:v>
                </c:pt>
                <c:pt idx="8">
                  <c:v>62.963726298</c:v>
                </c:pt>
                <c:pt idx="10">
                  <c:v>62.963726298</c:v>
                </c:pt>
                <c:pt idx="11">
                  <c:v>62.963726298</c:v>
                </c:pt>
                <c:pt idx="13">
                  <c:v>62.963726298</c:v>
                </c:pt>
                <c:pt idx="14">
                  <c:v>62.963726298</c:v>
                </c:pt>
                <c:pt idx="16">
                  <c:v>62.963726298</c:v>
                </c:pt>
                <c:pt idx="17">
                  <c:v>62.963726298</c:v>
                </c:pt>
                <c:pt idx="18">
                  <c:v>62.963726298</c:v>
                </c:pt>
                <c:pt idx="20">
                  <c:v>62.963726298</c:v>
                </c:pt>
                <c:pt idx="21">
                  <c:v>62.963726298</c:v>
                </c:pt>
                <c:pt idx="22">
                  <c:v>62.963726298</c:v>
                </c:pt>
                <c:pt idx="23">
                  <c:v>62.963726298</c:v>
                </c:pt>
                <c:pt idx="25">
                  <c:v>62.963726298</c:v>
                </c:pt>
                <c:pt idx="26">
                  <c:v>62.963726298</c:v>
                </c:pt>
                <c:pt idx="28">
                  <c:v>62.963726298</c:v>
                </c:pt>
                <c:pt idx="29">
                  <c:v>62.963726298</c:v>
                </c:pt>
                <c:pt idx="31">
                  <c:v>62.963726298</c:v>
                </c:pt>
                <c:pt idx="32">
                  <c:v>62.963726298</c:v>
                </c:pt>
                <c:pt idx="34">
                  <c:v>62.963726298</c:v>
                </c:pt>
                <c:pt idx="35">
                  <c:v>62.963726298</c:v>
                </c:pt>
              </c:numCache>
            </c:numRef>
          </c:val>
        </c:ser>
        <c:ser>
          <c:idx val="1"/>
          <c:order val="1"/>
          <c:tx>
            <c:strRef>
              <c:f>'graph data'!$I$4</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data'!$B$104:$B$139</c:f>
              <c:strCache>
                <c:ptCount val="36"/>
                <c:pt idx="0">
                  <c:v>Fort Garry S (1,2)</c:v>
                </c:pt>
                <c:pt idx="1">
                  <c:v>Fort Garry N (1,2)</c:v>
                </c:pt>
                <c:pt idx="3">
                  <c:v>Assiniboine South (1,2)</c:v>
                </c:pt>
                <c:pt idx="5">
                  <c:v>Transcona (1)</c:v>
                </c:pt>
                <c:pt idx="7">
                  <c:v>River Heights W (1,2)</c:v>
                </c:pt>
                <c:pt idx="8">
                  <c:v>River Heights E (1)</c:v>
                </c:pt>
                <c:pt idx="10">
                  <c:v>St. Boniface E (1,2)</c:v>
                </c:pt>
                <c:pt idx="11">
                  <c:v>St. Boniface W</c:v>
                </c:pt>
                <c:pt idx="13">
                  <c:v>St. Vital South (1,2,t)</c:v>
                </c:pt>
                <c:pt idx="14">
                  <c:v>St. Vital North</c:v>
                </c:pt>
                <c:pt idx="16">
                  <c:v>Seven Oaks W (1,2)</c:v>
                </c:pt>
                <c:pt idx="17">
                  <c:v>Seven Oaks E (1)</c:v>
                </c:pt>
                <c:pt idx="18">
                  <c:v>Seven Oaks N (1,2)</c:v>
                </c:pt>
                <c:pt idx="20">
                  <c:v>River East N (1,2)</c:v>
                </c:pt>
                <c:pt idx="21">
                  <c:v>River East E</c:v>
                </c:pt>
                <c:pt idx="22">
                  <c:v>River East W (1,2)</c:v>
                </c:pt>
                <c:pt idx="23">
                  <c:v>River East S (1,2)</c:v>
                </c:pt>
                <c:pt idx="25">
                  <c:v>St. James - Assiniboia W (1,2,t)</c:v>
                </c:pt>
                <c:pt idx="26">
                  <c:v>St. James - Assiniboia E</c:v>
                </c:pt>
                <c:pt idx="28">
                  <c:v>Inkster West (1)</c:v>
                </c:pt>
                <c:pt idx="29">
                  <c:v>Inkster East (1,2)</c:v>
                </c:pt>
                <c:pt idx="31">
                  <c:v>Point Douglas N (1,2)</c:v>
                </c:pt>
                <c:pt idx="32">
                  <c:v>Point Douglas S (1,2)</c:v>
                </c:pt>
                <c:pt idx="34">
                  <c:v>Downtown W (1,2)</c:v>
                </c:pt>
                <c:pt idx="35">
                  <c:v>Downtown E (1,2)</c:v>
                </c:pt>
              </c:strCache>
            </c:strRef>
          </c:cat>
          <c:val>
            <c:numRef>
              <c:f>'graph data'!$I$104:$I$139</c:f>
              <c:numCache>
                <c:ptCount val="36"/>
                <c:pt idx="0">
                  <c:v>32.270908676</c:v>
                </c:pt>
                <c:pt idx="1">
                  <c:v>30.69905349</c:v>
                </c:pt>
                <c:pt idx="3">
                  <c:v>27.318413554</c:v>
                </c:pt>
                <c:pt idx="5">
                  <c:v>48.103866855</c:v>
                </c:pt>
                <c:pt idx="7">
                  <c:v>37.347768268</c:v>
                </c:pt>
                <c:pt idx="8">
                  <c:v>83.952576519</c:v>
                </c:pt>
                <c:pt idx="10">
                  <c:v>35.653454784</c:v>
                </c:pt>
                <c:pt idx="11">
                  <c:v>61.670041471</c:v>
                </c:pt>
                <c:pt idx="13">
                  <c:v>37.297612299</c:v>
                </c:pt>
                <c:pt idx="14">
                  <c:v>57.226607431</c:v>
                </c:pt>
                <c:pt idx="16">
                  <c:v>52.618589252</c:v>
                </c:pt>
                <c:pt idx="17">
                  <c:v>47.111121388</c:v>
                </c:pt>
                <c:pt idx="18">
                  <c:v>21.210728286</c:v>
                </c:pt>
                <c:pt idx="20">
                  <c:v>28.816769592</c:v>
                </c:pt>
                <c:pt idx="21">
                  <c:v>59.183003984</c:v>
                </c:pt>
                <c:pt idx="22">
                  <c:v>40.158157709</c:v>
                </c:pt>
                <c:pt idx="23">
                  <c:v>108.95444399</c:v>
                </c:pt>
                <c:pt idx="25">
                  <c:v>32.042507387</c:v>
                </c:pt>
                <c:pt idx="26">
                  <c:v>55.14985046</c:v>
                </c:pt>
                <c:pt idx="28">
                  <c:v>47.042164462</c:v>
                </c:pt>
                <c:pt idx="29">
                  <c:v>123.16384828</c:v>
                </c:pt>
                <c:pt idx="31">
                  <c:v>113.6583073</c:v>
                </c:pt>
                <c:pt idx="32">
                  <c:v>190.14072876</c:v>
                </c:pt>
                <c:pt idx="34">
                  <c:v>92.878134783</c:v>
                </c:pt>
                <c:pt idx="35">
                  <c:v>131.8116239</c:v>
                </c:pt>
              </c:numCache>
            </c:numRef>
          </c:val>
        </c:ser>
        <c:ser>
          <c:idx val="2"/>
          <c:order val="2"/>
          <c:tx>
            <c:strRef>
              <c:f>'graph data'!$J$4</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data'!$B$104:$B$139</c:f>
              <c:strCache>
                <c:ptCount val="36"/>
                <c:pt idx="0">
                  <c:v>Fort Garry S (1,2)</c:v>
                </c:pt>
                <c:pt idx="1">
                  <c:v>Fort Garry N (1,2)</c:v>
                </c:pt>
                <c:pt idx="3">
                  <c:v>Assiniboine South (1,2)</c:v>
                </c:pt>
                <c:pt idx="5">
                  <c:v>Transcona (1)</c:v>
                </c:pt>
                <c:pt idx="7">
                  <c:v>River Heights W (1,2)</c:v>
                </c:pt>
                <c:pt idx="8">
                  <c:v>River Heights E (1)</c:v>
                </c:pt>
                <c:pt idx="10">
                  <c:v>St. Boniface E (1,2)</c:v>
                </c:pt>
                <c:pt idx="11">
                  <c:v>St. Boniface W</c:v>
                </c:pt>
                <c:pt idx="13">
                  <c:v>St. Vital South (1,2,t)</c:v>
                </c:pt>
                <c:pt idx="14">
                  <c:v>St. Vital North</c:v>
                </c:pt>
                <c:pt idx="16">
                  <c:v>Seven Oaks W (1,2)</c:v>
                </c:pt>
                <c:pt idx="17">
                  <c:v>Seven Oaks E (1)</c:v>
                </c:pt>
                <c:pt idx="18">
                  <c:v>Seven Oaks N (1,2)</c:v>
                </c:pt>
                <c:pt idx="20">
                  <c:v>River East N (1,2)</c:v>
                </c:pt>
                <c:pt idx="21">
                  <c:v>River East E</c:v>
                </c:pt>
                <c:pt idx="22">
                  <c:v>River East W (1,2)</c:v>
                </c:pt>
                <c:pt idx="23">
                  <c:v>River East S (1,2)</c:v>
                </c:pt>
                <c:pt idx="25">
                  <c:v>St. James - Assiniboia W (1,2,t)</c:v>
                </c:pt>
                <c:pt idx="26">
                  <c:v>St. James - Assiniboia E</c:v>
                </c:pt>
                <c:pt idx="28">
                  <c:v>Inkster West (1)</c:v>
                </c:pt>
                <c:pt idx="29">
                  <c:v>Inkster East (1,2)</c:v>
                </c:pt>
                <c:pt idx="31">
                  <c:v>Point Douglas N (1,2)</c:v>
                </c:pt>
                <c:pt idx="32">
                  <c:v>Point Douglas S (1,2)</c:v>
                </c:pt>
                <c:pt idx="34">
                  <c:v>Downtown W (1,2)</c:v>
                </c:pt>
                <c:pt idx="35">
                  <c:v>Downtown E (1,2)</c:v>
                </c:pt>
              </c:strCache>
            </c:strRef>
          </c:cat>
          <c:val>
            <c:numRef>
              <c:f>'graph data'!$J$104:$J$139</c:f>
              <c:numCache>
                <c:ptCount val="36"/>
                <c:pt idx="0">
                  <c:v>32.181594995</c:v>
                </c:pt>
                <c:pt idx="1">
                  <c:v>22.221821228</c:v>
                </c:pt>
                <c:pt idx="3">
                  <c:v>29.529815511</c:v>
                </c:pt>
                <c:pt idx="5">
                  <c:v>52.200118362</c:v>
                </c:pt>
                <c:pt idx="7">
                  <c:v>29.093418352</c:v>
                </c:pt>
                <c:pt idx="8">
                  <c:v>69.247973218</c:v>
                </c:pt>
                <c:pt idx="10">
                  <c:v>34.668776846</c:v>
                </c:pt>
                <c:pt idx="11">
                  <c:v>56.106939711</c:v>
                </c:pt>
                <c:pt idx="13">
                  <c:v>28.697094399</c:v>
                </c:pt>
                <c:pt idx="14">
                  <c:v>60.278771657</c:v>
                </c:pt>
                <c:pt idx="16">
                  <c:v>49.139012847</c:v>
                </c:pt>
                <c:pt idx="17">
                  <c:v>55.892365254</c:v>
                </c:pt>
                <c:pt idx="18">
                  <c:v>28.266082711</c:v>
                </c:pt>
                <c:pt idx="20">
                  <c:v>19.417678533</c:v>
                </c:pt>
                <c:pt idx="21">
                  <c:v>53.327878447</c:v>
                </c:pt>
                <c:pt idx="22">
                  <c:v>47.112830576</c:v>
                </c:pt>
                <c:pt idx="23">
                  <c:v>98.500892284</c:v>
                </c:pt>
                <c:pt idx="25">
                  <c:v>42.97864909</c:v>
                </c:pt>
                <c:pt idx="26">
                  <c:v>58.377492775</c:v>
                </c:pt>
                <c:pt idx="28">
                  <c:v>52.222113247</c:v>
                </c:pt>
                <c:pt idx="29">
                  <c:v>129.09238587</c:v>
                </c:pt>
                <c:pt idx="31">
                  <c:v>115.40182845</c:v>
                </c:pt>
                <c:pt idx="32">
                  <c:v>173.75209759</c:v>
                </c:pt>
                <c:pt idx="34">
                  <c:v>92.627597613</c:v>
                </c:pt>
                <c:pt idx="35">
                  <c:v>135.14883325</c:v>
                </c:pt>
              </c:numCache>
            </c:numRef>
          </c:val>
        </c:ser>
        <c:ser>
          <c:idx val="3"/>
          <c:order val="3"/>
          <c:tx>
            <c:strRef>
              <c:f>'graph data'!$K$4</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data'!$B$104:$B$139</c:f>
              <c:strCache>
                <c:ptCount val="36"/>
                <c:pt idx="0">
                  <c:v>Fort Garry S (1,2)</c:v>
                </c:pt>
                <c:pt idx="1">
                  <c:v>Fort Garry N (1,2)</c:v>
                </c:pt>
                <c:pt idx="3">
                  <c:v>Assiniboine South (1,2)</c:v>
                </c:pt>
                <c:pt idx="5">
                  <c:v>Transcona (1)</c:v>
                </c:pt>
                <c:pt idx="7">
                  <c:v>River Heights W (1,2)</c:v>
                </c:pt>
                <c:pt idx="8">
                  <c:v>River Heights E (1)</c:v>
                </c:pt>
                <c:pt idx="10">
                  <c:v>St. Boniface E (1,2)</c:v>
                </c:pt>
                <c:pt idx="11">
                  <c:v>St. Boniface W</c:v>
                </c:pt>
                <c:pt idx="13">
                  <c:v>St. Vital South (1,2,t)</c:v>
                </c:pt>
                <c:pt idx="14">
                  <c:v>St. Vital North</c:v>
                </c:pt>
                <c:pt idx="16">
                  <c:v>Seven Oaks W (1,2)</c:v>
                </c:pt>
                <c:pt idx="17">
                  <c:v>Seven Oaks E (1)</c:v>
                </c:pt>
                <c:pt idx="18">
                  <c:v>Seven Oaks N (1,2)</c:v>
                </c:pt>
                <c:pt idx="20">
                  <c:v>River East N (1,2)</c:v>
                </c:pt>
                <c:pt idx="21">
                  <c:v>River East E</c:v>
                </c:pt>
                <c:pt idx="22">
                  <c:v>River East W (1,2)</c:v>
                </c:pt>
                <c:pt idx="23">
                  <c:v>River East S (1,2)</c:v>
                </c:pt>
                <c:pt idx="25">
                  <c:v>St. James - Assiniboia W (1,2,t)</c:v>
                </c:pt>
                <c:pt idx="26">
                  <c:v>St. James - Assiniboia E</c:v>
                </c:pt>
                <c:pt idx="28">
                  <c:v>Inkster West (1)</c:v>
                </c:pt>
                <c:pt idx="29">
                  <c:v>Inkster East (1,2)</c:v>
                </c:pt>
                <c:pt idx="31">
                  <c:v>Point Douglas N (1,2)</c:v>
                </c:pt>
                <c:pt idx="32">
                  <c:v>Point Douglas S (1,2)</c:v>
                </c:pt>
                <c:pt idx="34">
                  <c:v>Downtown W (1,2)</c:v>
                </c:pt>
                <c:pt idx="35">
                  <c:v>Downtown E (1,2)</c:v>
                </c:pt>
              </c:strCache>
            </c:strRef>
          </c:cat>
          <c:val>
            <c:numRef>
              <c:f>'graph data'!$K$104:$K$139</c:f>
              <c:numCache>
                <c:ptCount val="36"/>
                <c:pt idx="0">
                  <c:v>58.800795753</c:v>
                </c:pt>
                <c:pt idx="1">
                  <c:v>58.800795753</c:v>
                </c:pt>
                <c:pt idx="3">
                  <c:v>58.800795753</c:v>
                </c:pt>
                <c:pt idx="5">
                  <c:v>58.800795753</c:v>
                </c:pt>
                <c:pt idx="7">
                  <c:v>58.800795753</c:v>
                </c:pt>
                <c:pt idx="8">
                  <c:v>58.800795753</c:v>
                </c:pt>
                <c:pt idx="10">
                  <c:v>58.800795753</c:v>
                </c:pt>
                <c:pt idx="11">
                  <c:v>58.800795753</c:v>
                </c:pt>
                <c:pt idx="13">
                  <c:v>58.800795753</c:v>
                </c:pt>
                <c:pt idx="14">
                  <c:v>58.800795753</c:v>
                </c:pt>
                <c:pt idx="16">
                  <c:v>58.800795753</c:v>
                </c:pt>
                <c:pt idx="17">
                  <c:v>58.800795753</c:v>
                </c:pt>
                <c:pt idx="18">
                  <c:v>58.800795753</c:v>
                </c:pt>
                <c:pt idx="20">
                  <c:v>58.800795753</c:v>
                </c:pt>
                <c:pt idx="21">
                  <c:v>58.800795753</c:v>
                </c:pt>
                <c:pt idx="22">
                  <c:v>58.800795753</c:v>
                </c:pt>
                <c:pt idx="23">
                  <c:v>58.800795753</c:v>
                </c:pt>
                <c:pt idx="25">
                  <c:v>58.800795753</c:v>
                </c:pt>
                <c:pt idx="26">
                  <c:v>58.800795753</c:v>
                </c:pt>
                <c:pt idx="28">
                  <c:v>58.800795753</c:v>
                </c:pt>
                <c:pt idx="29">
                  <c:v>58.800795753</c:v>
                </c:pt>
                <c:pt idx="31">
                  <c:v>58.800795753</c:v>
                </c:pt>
                <c:pt idx="32">
                  <c:v>58.800795753</c:v>
                </c:pt>
                <c:pt idx="34">
                  <c:v>58.800795753</c:v>
                </c:pt>
                <c:pt idx="35">
                  <c:v>58.800795753</c:v>
                </c:pt>
              </c:numCache>
            </c:numRef>
          </c:val>
        </c:ser>
        <c:axId val="23129343"/>
        <c:axId val="6837496"/>
      </c:barChart>
      <c:catAx>
        <c:axId val="23129343"/>
        <c:scaling>
          <c:orientation val="maxMin"/>
        </c:scaling>
        <c:axPos val="l"/>
        <c:delete val="0"/>
        <c:numFmt formatCode="General" sourceLinked="1"/>
        <c:majorTickMark val="none"/>
        <c:minorTickMark val="none"/>
        <c:tickLblPos val="nextTo"/>
        <c:txPr>
          <a:bodyPr/>
          <a:lstStyle/>
          <a:p>
            <a:pPr>
              <a:defRPr lang="en-US" cap="none" sz="600" b="0" i="0" u="none" baseline="0"/>
            </a:pPr>
          </a:p>
        </c:txPr>
        <c:crossAx val="6837496"/>
        <c:crosses val="autoZero"/>
        <c:auto val="1"/>
        <c:lblOffset val="100"/>
        <c:noMultiLvlLbl val="0"/>
      </c:catAx>
      <c:valAx>
        <c:axId val="6837496"/>
        <c:scaling>
          <c:orientation val="minMax"/>
          <c:max val="250"/>
        </c:scaling>
        <c:axPos val="t"/>
        <c:majorGridlines/>
        <c:delete val="0"/>
        <c:numFmt formatCode="0" sourceLinked="0"/>
        <c:majorTickMark val="none"/>
        <c:minorTickMark val="none"/>
        <c:tickLblPos val="nextTo"/>
        <c:crossAx val="23129343"/>
        <c:crosses val="max"/>
        <c:crossBetween val="between"/>
        <c:dispUnits/>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475"/>
          <c:y val="0.089"/>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X.X.X: Teen Pregnancy Rates by Aggregate RHA Areas</a:t>
            </a:r>
            <a:r>
              <a:rPr lang="en-US" cap="none" sz="800" b="1" i="0" u="none" baseline="0"/>
              <a:t>
</a:t>
            </a:r>
            <a:r>
              <a:rPr lang="en-US" cap="none" sz="800" b="0" i="0" u="none" baseline="0"/>
              <a:t>Age-adjusted rate of teen pregnancies per 1000 females age 15-19 years</a:t>
            </a:r>
          </a:p>
        </c:rich>
      </c:tx>
      <c:layout>
        <c:manualLayout>
          <c:xMode val="factor"/>
          <c:yMode val="factor"/>
          <c:x val="0"/>
          <c:y val="-0.01925"/>
        </c:manualLayout>
      </c:layout>
      <c:spPr>
        <a:noFill/>
        <a:ln>
          <a:noFill/>
        </a:ln>
      </c:spPr>
    </c:title>
    <c:plotArea>
      <c:layout>
        <c:manualLayout>
          <c:xMode val="edge"/>
          <c:yMode val="edge"/>
          <c:x val="0.017"/>
          <c:y val="0.10225"/>
          <c:w val="0.983"/>
          <c:h val="0.8575"/>
        </c:manualLayout>
      </c:layout>
      <c:barChart>
        <c:barDir val="bar"/>
        <c:grouping val="clustered"/>
        <c:varyColors val="0"/>
        <c:ser>
          <c:idx val="0"/>
          <c:order val="0"/>
          <c:tx>
            <c:strRef>
              <c:f>'graph data'!$H$4</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data'!$B$17:$B$20</c:f>
              <c:strCache>
                <c:ptCount val="4"/>
                <c:pt idx="0">
                  <c:v>South (1,2,t)</c:v>
                </c:pt>
                <c:pt idx="1">
                  <c:v>Mid (1,t)</c:v>
                </c:pt>
                <c:pt idx="2">
                  <c:v>North (1,2)</c:v>
                </c:pt>
                <c:pt idx="3">
                  <c:v>Manitoba (t)</c:v>
                </c:pt>
              </c:strCache>
            </c:strRef>
          </c:cat>
          <c:val>
            <c:numRef>
              <c:f>'graph data'!$H$17:$H$20</c:f>
              <c:numCache>
                <c:ptCount val="4"/>
                <c:pt idx="0">
                  <c:v>62.963726298</c:v>
                </c:pt>
                <c:pt idx="1">
                  <c:v>62.963726298</c:v>
                </c:pt>
                <c:pt idx="2">
                  <c:v>62.963726298</c:v>
                </c:pt>
                <c:pt idx="3">
                  <c:v>62.963726298</c:v>
                </c:pt>
              </c:numCache>
            </c:numRef>
          </c:val>
        </c:ser>
        <c:ser>
          <c:idx val="1"/>
          <c:order val="1"/>
          <c:tx>
            <c:strRef>
              <c:f>'graph data'!$I$4</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data'!$B$17:$B$20</c:f>
              <c:strCache>
                <c:ptCount val="4"/>
                <c:pt idx="0">
                  <c:v>South (1,2,t)</c:v>
                </c:pt>
                <c:pt idx="1">
                  <c:v>Mid (1,t)</c:v>
                </c:pt>
                <c:pt idx="2">
                  <c:v>North (1,2)</c:v>
                </c:pt>
                <c:pt idx="3">
                  <c:v>Manitoba (t)</c:v>
                </c:pt>
              </c:strCache>
            </c:strRef>
          </c:cat>
          <c:val>
            <c:numRef>
              <c:f>'graph data'!$I$17:$I$20</c:f>
              <c:numCache>
                <c:ptCount val="4"/>
                <c:pt idx="0">
                  <c:v>42.925015607</c:v>
                </c:pt>
                <c:pt idx="1">
                  <c:v>66.872059578</c:v>
                </c:pt>
                <c:pt idx="2">
                  <c:v>127.17788475</c:v>
                </c:pt>
                <c:pt idx="3">
                  <c:v>62.963726298</c:v>
                </c:pt>
              </c:numCache>
            </c:numRef>
          </c:val>
        </c:ser>
        <c:ser>
          <c:idx val="2"/>
          <c:order val="2"/>
          <c:tx>
            <c:strRef>
              <c:f>'graph data'!$J$4</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data'!$B$17:$B$20</c:f>
              <c:strCache>
                <c:ptCount val="4"/>
                <c:pt idx="0">
                  <c:v>South (1,2,t)</c:v>
                </c:pt>
                <c:pt idx="1">
                  <c:v>Mid (1,t)</c:v>
                </c:pt>
                <c:pt idx="2">
                  <c:v>North (1,2)</c:v>
                </c:pt>
                <c:pt idx="3">
                  <c:v>Manitoba (t)</c:v>
                </c:pt>
              </c:strCache>
            </c:strRef>
          </c:cat>
          <c:val>
            <c:numRef>
              <c:f>'graph data'!$J$17:$J$20</c:f>
              <c:numCache>
                <c:ptCount val="4"/>
                <c:pt idx="0">
                  <c:v>34.798656926</c:v>
                </c:pt>
                <c:pt idx="1">
                  <c:v>59.925943023</c:v>
                </c:pt>
                <c:pt idx="2">
                  <c:v>124.01198597</c:v>
                </c:pt>
                <c:pt idx="3">
                  <c:v>58.800795753</c:v>
                </c:pt>
              </c:numCache>
            </c:numRef>
          </c:val>
        </c:ser>
        <c:ser>
          <c:idx val="3"/>
          <c:order val="3"/>
          <c:tx>
            <c:strRef>
              <c:f>'graph data'!$K$4</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data'!$B$17:$B$20</c:f>
              <c:strCache>
                <c:ptCount val="4"/>
                <c:pt idx="0">
                  <c:v>South (1,2,t)</c:v>
                </c:pt>
                <c:pt idx="1">
                  <c:v>Mid (1,t)</c:v>
                </c:pt>
                <c:pt idx="2">
                  <c:v>North (1,2)</c:v>
                </c:pt>
                <c:pt idx="3">
                  <c:v>Manitoba (t)</c:v>
                </c:pt>
              </c:strCache>
            </c:strRef>
          </c:cat>
          <c:val>
            <c:numRef>
              <c:f>'graph data'!$K$17:$K$20</c:f>
              <c:numCache>
                <c:ptCount val="4"/>
                <c:pt idx="0">
                  <c:v>58.800795753</c:v>
                </c:pt>
                <c:pt idx="1">
                  <c:v>58.800795753</c:v>
                </c:pt>
                <c:pt idx="2">
                  <c:v>58.800795753</c:v>
                </c:pt>
                <c:pt idx="3">
                  <c:v>58.800795753</c:v>
                </c:pt>
              </c:numCache>
            </c:numRef>
          </c:val>
        </c:ser>
        <c:axId val="61537465"/>
        <c:axId val="16966274"/>
      </c:barChart>
      <c:catAx>
        <c:axId val="61537465"/>
        <c:scaling>
          <c:orientation val="maxMin"/>
        </c:scaling>
        <c:axPos val="l"/>
        <c:delete val="0"/>
        <c:numFmt formatCode="General" sourceLinked="1"/>
        <c:majorTickMark val="none"/>
        <c:minorTickMark val="none"/>
        <c:tickLblPos val="nextTo"/>
        <c:crossAx val="16966274"/>
        <c:crosses val="autoZero"/>
        <c:auto val="1"/>
        <c:lblOffset val="100"/>
        <c:noMultiLvlLbl val="0"/>
      </c:catAx>
      <c:valAx>
        <c:axId val="16966274"/>
        <c:scaling>
          <c:orientation val="minMax"/>
          <c:max val="250"/>
        </c:scaling>
        <c:axPos val="t"/>
        <c:majorGridlines/>
        <c:delete val="0"/>
        <c:numFmt formatCode="0" sourceLinked="0"/>
        <c:majorTickMark val="none"/>
        <c:minorTickMark val="none"/>
        <c:tickLblPos val="nextTo"/>
        <c:crossAx val="61537465"/>
        <c:crosses val="max"/>
        <c:crossBetween val="between"/>
        <c:dispUnits/>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15"/>
          <c:y val="0.13"/>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Figure X.X.X: Teen Pregnancy Rates 
by Aggregate Winnipeg Areas</a:t>
            </a:r>
            <a:r>
              <a:rPr lang="en-US" cap="none" sz="800" b="0" i="0" u="none" baseline="0"/>
              <a:t>
Age-adjusted rate of teen pregnancies per 1000 females age 15-19 years</a:t>
            </a:r>
          </a:p>
        </c:rich>
      </c:tx>
      <c:layout>
        <c:manualLayout>
          <c:xMode val="factor"/>
          <c:yMode val="factor"/>
          <c:x val="0.00675"/>
          <c:y val="-0.01925"/>
        </c:manualLayout>
      </c:layout>
      <c:spPr>
        <a:noFill/>
        <a:ln>
          <a:noFill/>
        </a:ln>
      </c:spPr>
    </c:title>
    <c:plotArea>
      <c:layout>
        <c:manualLayout>
          <c:xMode val="edge"/>
          <c:yMode val="edge"/>
          <c:x val="0.017"/>
          <c:y val="0.1365"/>
          <c:w val="0.983"/>
          <c:h val="0.8275"/>
        </c:manualLayout>
      </c:layout>
      <c:barChart>
        <c:barDir val="bar"/>
        <c:grouping val="clustered"/>
        <c:varyColors val="0"/>
        <c:ser>
          <c:idx val="0"/>
          <c:order val="0"/>
          <c:tx>
            <c:strRef>
              <c:f>'graph data'!$H$4</c:f>
              <c:strCache>
                <c:ptCount val="1"/>
                <c:pt idx="0">
                  <c:v>Mb Avg 88/89-95/96</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88/89-95/96</c:name>
            <c:spPr>
              <a:ln w="25400">
                <a:solidFill>
                  <a:srgbClr val="C0C0C0"/>
                </a:solidFill>
                <a:prstDash val="sysDot"/>
              </a:ln>
            </c:spPr>
            <c:trendlineType val="linear"/>
            <c:forward val="0.5"/>
            <c:backward val="0.5"/>
            <c:dispEq val="0"/>
            <c:dispRSqr val="0"/>
          </c:trendline>
          <c:cat>
            <c:strRef>
              <c:f>'graph data'!$B$35:$B$39</c:f>
              <c:strCache>
                <c:ptCount val="5"/>
                <c:pt idx="0">
                  <c:v>Wpg Most Healthy (1,2)</c:v>
                </c:pt>
                <c:pt idx="1">
                  <c:v>Wpg Average Health (1,2)</c:v>
                </c:pt>
                <c:pt idx="2">
                  <c:v>Wpg Least Healthy (1,2)</c:v>
                </c:pt>
                <c:pt idx="3">
                  <c:v>Winnipeg Overall (1,2)</c:v>
                </c:pt>
                <c:pt idx="4">
                  <c:v>Manitoba (t)</c:v>
                </c:pt>
              </c:strCache>
            </c:strRef>
          </c:cat>
          <c:val>
            <c:numRef>
              <c:f>'graph data'!$H$35:$H$39</c:f>
              <c:numCache>
                <c:ptCount val="5"/>
                <c:pt idx="0">
                  <c:v>62.963726298</c:v>
                </c:pt>
                <c:pt idx="1">
                  <c:v>62.963726298</c:v>
                </c:pt>
                <c:pt idx="2">
                  <c:v>62.963726298</c:v>
                </c:pt>
                <c:pt idx="3">
                  <c:v>62.963726298</c:v>
                </c:pt>
                <c:pt idx="4">
                  <c:v>62.963726298</c:v>
                </c:pt>
              </c:numCache>
            </c:numRef>
          </c:val>
        </c:ser>
        <c:ser>
          <c:idx val="1"/>
          <c:order val="1"/>
          <c:tx>
            <c:strRef>
              <c:f>'graph data'!$I$4</c:f>
              <c:strCache>
                <c:ptCount val="1"/>
                <c:pt idx="0">
                  <c:v>1988/89-1995/96</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data'!$B$35:$B$39</c:f>
              <c:strCache>
                <c:ptCount val="5"/>
                <c:pt idx="0">
                  <c:v>Wpg Most Healthy (1,2)</c:v>
                </c:pt>
                <c:pt idx="1">
                  <c:v>Wpg Average Health (1,2)</c:v>
                </c:pt>
                <c:pt idx="2">
                  <c:v>Wpg Least Healthy (1,2)</c:v>
                </c:pt>
                <c:pt idx="3">
                  <c:v>Winnipeg Overall (1,2)</c:v>
                </c:pt>
                <c:pt idx="4">
                  <c:v>Manitoba (t)</c:v>
                </c:pt>
              </c:strCache>
            </c:strRef>
          </c:cat>
          <c:val>
            <c:numRef>
              <c:f>'graph data'!$I$35:$I$39</c:f>
              <c:numCache>
                <c:ptCount val="5"/>
                <c:pt idx="0">
                  <c:v>37.098216638</c:v>
                </c:pt>
                <c:pt idx="1">
                  <c:v>66.352760211</c:v>
                </c:pt>
                <c:pt idx="2">
                  <c:v>113.74589675</c:v>
                </c:pt>
                <c:pt idx="3">
                  <c:v>53.948330082</c:v>
                </c:pt>
                <c:pt idx="4">
                  <c:v>62.963726298</c:v>
                </c:pt>
              </c:numCache>
            </c:numRef>
          </c:val>
        </c:ser>
        <c:ser>
          <c:idx val="2"/>
          <c:order val="2"/>
          <c:tx>
            <c:strRef>
              <c:f>'graph data'!$J$4</c:f>
              <c:strCache>
                <c:ptCount val="1"/>
                <c:pt idx="0">
                  <c:v>1996/97-2003/04</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data'!$B$35:$B$39</c:f>
              <c:strCache>
                <c:ptCount val="5"/>
                <c:pt idx="0">
                  <c:v>Wpg Most Healthy (1,2)</c:v>
                </c:pt>
                <c:pt idx="1">
                  <c:v>Wpg Average Health (1,2)</c:v>
                </c:pt>
                <c:pt idx="2">
                  <c:v>Wpg Least Healthy (1,2)</c:v>
                </c:pt>
                <c:pt idx="3">
                  <c:v>Winnipeg Overall (1,2)</c:v>
                </c:pt>
                <c:pt idx="4">
                  <c:v>Manitoba (t)</c:v>
                </c:pt>
              </c:strCache>
            </c:strRef>
          </c:cat>
          <c:val>
            <c:numRef>
              <c:f>'graph data'!$J$35:$J$39</c:f>
              <c:numCache>
                <c:ptCount val="5"/>
                <c:pt idx="0">
                  <c:v>36.480793936</c:v>
                </c:pt>
                <c:pt idx="1">
                  <c:v>66.472281348</c:v>
                </c:pt>
                <c:pt idx="2">
                  <c:v>112.10160601</c:v>
                </c:pt>
                <c:pt idx="3">
                  <c:v>53.221011149</c:v>
                </c:pt>
                <c:pt idx="4">
                  <c:v>58.800795753</c:v>
                </c:pt>
              </c:numCache>
            </c:numRef>
          </c:val>
        </c:ser>
        <c:ser>
          <c:idx val="3"/>
          <c:order val="3"/>
          <c:tx>
            <c:strRef>
              <c:f>'graph data'!$K$4</c:f>
              <c:strCache>
                <c:ptCount val="1"/>
                <c:pt idx="0">
                  <c:v>Mb Avg 96/97-03/04</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96/97-03/04</c:name>
            <c:spPr>
              <a:ln w="25400">
                <a:solidFill>
                  <a:srgbClr val="000000"/>
                </a:solidFill>
                <a:prstDash val="sysDot"/>
              </a:ln>
            </c:spPr>
            <c:trendlineType val="linear"/>
            <c:forward val="0.5"/>
            <c:backward val="0.5"/>
            <c:dispEq val="0"/>
            <c:dispRSqr val="0"/>
          </c:trendline>
          <c:cat>
            <c:strRef>
              <c:f>'graph data'!$B$35:$B$39</c:f>
              <c:strCache>
                <c:ptCount val="5"/>
                <c:pt idx="0">
                  <c:v>Wpg Most Healthy (1,2)</c:v>
                </c:pt>
                <c:pt idx="1">
                  <c:v>Wpg Average Health (1,2)</c:v>
                </c:pt>
                <c:pt idx="2">
                  <c:v>Wpg Least Healthy (1,2)</c:v>
                </c:pt>
                <c:pt idx="3">
                  <c:v>Winnipeg Overall (1,2)</c:v>
                </c:pt>
                <c:pt idx="4">
                  <c:v>Manitoba (t)</c:v>
                </c:pt>
              </c:strCache>
            </c:strRef>
          </c:cat>
          <c:val>
            <c:numRef>
              <c:f>'graph data'!$K$35:$K$39</c:f>
              <c:numCache>
                <c:ptCount val="5"/>
                <c:pt idx="0">
                  <c:v>58.800795753</c:v>
                </c:pt>
                <c:pt idx="1">
                  <c:v>58.800795753</c:v>
                </c:pt>
                <c:pt idx="2">
                  <c:v>58.800795753</c:v>
                </c:pt>
                <c:pt idx="3">
                  <c:v>58.800795753</c:v>
                </c:pt>
                <c:pt idx="4">
                  <c:v>58.800795753</c:v>
                </c:pt>
              </c:numCache>
            </c:numRef>
          </c:val>
        </c:ser>
        <c:axId val="18478739"/>
        <c:axId val="32090924"/>
      </c:barChart>
      <c:catAx>
        <c:axId val="18478739"/>
        <c:scaling>
          <c:orientation val="maxMin"/>
        </c:scaling>
        <c:axPos val="l"/>
        <c:delete val="0"/>
        <c:numFmt formatCode="General" sourceLinked="1"/>
        <c:majorTickMark val="none"/>
        <c:minorTickMark val="none"/>
        <c:tickLblPos val="nextTo"/>
        <c:crossAx val="32090924"/>
        <c:crosses val="autoZero"/>
        <c:auto val="1"/>
        <c:lblOffset val="100"/>
        <c:noMultiLvlLbl val="0"/>
      </c:catAx>
      <c:valAx>
        <c:axId val="32090924"/>
        <c:scaling>
          <c:orientation val="minMax"/>
          <c:max val="250"/>
        </c:scaling>
        <c:axPos val="t"/>
        <c:majorGridlines/>
        <c:delete val="0"/>
        <c:numFmt formatCode="0" sourceLinked="0"/>
        <c:majorTickMark val="none"/>
        <c:minorTickMark val="none"/>
        <c:tickLblPos val="nextTo"/>
        <c:crossAx val="18478739"/>
        <c:crosses val="max"/>
        <c:crossBetween val="between"/>
        <c:dispUnits/>
      </c:valAx>
      <c:spPr>
        <a:solidFill>
          <a:srgbClr val="FFFFFF"/>
        </a:solidFill>
        <a:ln w="12700">
          <a:solidFill>
            <a:srgbClr val="808080"/>
          </a:solidFill>
        </a:ln>
      </c:spPr>
    </c:plotArea>
    <c:legend>
      <c:legendPos val="r"/>
      <c:legendEntry>
        <c:idx val="0"/>
        <c:delete val="1"/>
      </c:legendEntry>
      <c:legendEntry>
        <c:idx val="3"/>
        <c:delete val="1"/>
      </c:legendEntry>
      <c:layout>
        <c:manualLayout>
          <c:xMode val="edge"/>
          <c:yMode val="edge"/>
          <c:x val="0.71825"/>
          <c:y val="0.15775"/>
        </c:manualLayout>
      </c:layout>
      <c:overlay val="0"/>
    </c:legend>
    <c:plotVisOnly val="1"/>
    <c:dispBlanksAs val="gap"/>
    <c:showDLblsOverMax val="0"/>
  </c:chart>
  <c:spPr>
    <a:noFill/>
    <a:ln>
      <a:noFill/>
    </a:ln>
  </c:spPr>
  <c:txPr>
    <a:bodyPr vert="horz" rot="0"/>
    <a:lstStyle/>
    <a:p>
      <a:pPr>
        <a:defRPr lang="en-US" cap="none" sz="8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1.125" right="1.125" top="1" bottom="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375" top="0" bottom="0"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125" right="1.125" top="1" bottom="4"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0.88275</cdr:y>
    </cdr:from>
    <cdr:to>
      <cdr:x>0.97525</cdr:x>
      <cdr:y>0.99575</cdr:y>
    </cdr:to>
    <cdr:grpSp>
      <cdr:nvGrpSpPr>
        <cdr:cNvPr id="1" name="Group 6"/>
        <cdr:cNvGrpSpPr>
          <a:grpSpLocks/>
        </cdr:cNvGrpSpPr>
      </cdr:nvGrpSpPr>
      <cdr:grpSpPr>
        <a:xfrm>
          <a:off x="1209675" y="4019550"/>
          <a:ext cx="4352925" cy="514350"/>
          <a:chOff x="1154001" y="3933299"/>
          <a:chExt cx="4341579" cy="495971"/>
        </a:xfrm>
        <a:solidFill>
          <a:srgbClr val="FFFFFF"/>
        </a:solidFill>
      </cdr:grpSpPr>
      <cdr:sp>
        <cdr:nvSpPr>
          <cdr:cNvPr id="2" name="TextBox 4"/>
          <cdr:cNvSpPr txBox="1">
            <a:spLocks noChangeArrowheads="1"/>
          </cdr:cNvSpPr>
        </cdr:nvSpPr>
        <cdr:spPr>
          <a:xfrm>
            <a:off x="1154001" y="3933299"/>
            <a:ext cx="4128842" cy="495971"/>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402939" y="4295854"/>
            <a:ext cx="2092641" cy="133416"/>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0.647</cdr:x>
      <cdr:y>0.95725</cdr:y>
    </cdr:from>
    <cdr:to>
      <cdr:x>0.99975</cdr:x>
      <cdr:y>1</cdr:y>
    </cdr:to>
    <cdr:sp>
      <cdr:nvSpPr>
        <cdr:cNvPr id="1" name="TextBox 1"/>
        <cdr:cNvSpPr txBox="1">
          <a:spLocks noChangeArrowheads="1"/>
        </cdr:cNvSpPr>
      </cdr:nvSpPr>
      <cdr:spPr>
        <a:xfrm>
          <a:off x="3686175" y="4362450"/>
          <a:ext cx="2009775" cy="190500"/>
        </a:xfrm>
        <a:prstGeom prst="rect">
          <a:avLst/>
        </a:prstGeom>
        <a:noFill/>
        <a:ln w="9525" cmpd="sng">
          <a:noFill/>
        </a:ln>
      </cdr:spPr>
      <cdr:txBody>
        <a:bodyPr vertOverflow="clip" wrap="square" anchor="b"/>
        <a:p>
          <a:pPr algn="l">
            <a:defRPr/>
          </a:pPr>
          <a:r>
            <a:rPr lang="en-US" cap="none" sz="700" b="0" i="0" u="none" baseline="0"/>
            <a:t>Source: Manitoba Centre for Health Policy, 2008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0.672</cdr:x>
      <cdr:y>0.985</cdr:y>
    </cdr:from>
    <cdr:to>
      <cdr:x>0.99975</cdr:x>
      <cdr:y>1</cdr:y>
    </cdr:to>
    <cdr:sp>
      <cdr:nvSpPr>
        <cdr:cNvPr id="1" name="TextBox 1"/>
        <cdr:cNvSpPr txBox="1">
          <a:spLocks noChangeArrowheads="1"/>
        </cdr:cNvSpPr>
      </cdr:nvSpPr>
      <cdr:spPr>
        <a:xfrm>
          <a:off x="4933950" y="9744075"/>
          <a:ext cx="2409825" cy="152400"/>
        </a:xfrm>
        <a:prstGeom prst="rect">
          <a:avLst/>
        </a:prstGeom>
        <a:noFill/>
        <a:ln w="9525" cmpd="sng">
          <a:noFill/>
        </a:ln>
      </cdr:spPr>
      <cdr:txBody>
        <a:bodyPr vertOverflow="clip" wrap="square"/>
        <a:p>
          <a:pPr algn="l">
            <a:defRPr/>
          </a:pPr>
          <a:r>
            <a:rPr lang="en-US" cap="none" sz="800" b="0" i="0" u="none" baseline="0"/>
            <a:t>Source: Manitoba Centre for Health Policy, 2008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343775" cy="98964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0.255</cdr:x>
      <cdr:y>0.90625</cdr:y>
    </cdr:from>
    <cdr:to>
      <cdr:x>1</cdr:x>
      <cdr:y>1</cdr:y>
    </cdr:to>
    <cdr:grpSp>
      <cdr:nvGrpSpPr>
        <cdr:cNvPr id="1" name="Group 5"/>
        <cdr:cNvGrpSpPr>
          <a:grpSpLocks/>
        </cdr:cNvGrpSpPr>
      </cdr:nvGrpSpPr>
      <cdr:grpSpPr>
        <a:xfrm>
          <a:off x="1447800" y="4962525"/>
          <a:ext cx="4248150" cy="514350"/>
          <a:chOff x="1152901" y="3962429"/>
          <a:chExt cx="4461532" cy="504796"/>
        </a:xfrm>
        <a:solidFill>
          <a:srgbClr val="FFFFFF"/>
        </a:solidFill>
      </cdr:grpSpPr>
      <cdr:sp>
        <cdr:nvSpPr>
          <cdr:cNvPr id="2" name="TextBox 6"/>
          <cdr:cNvSpPr txBox="1">
            <a:spLocks noChangeArrowheads="1"/>
          </cdr:cNvSpPr>
        </cdr:nvSpPr>
        <cdr:spPr>
          <a:xfrm>
            <a:off x="1152901" y="3962429"/>
            <a:ext cx="4335494" cy="504796"/>
          </a:xfrm>
          <a:prstGeom prst="rect">
            <a:avLst/>
          </a:prstGeom>
          <a:noFill/>
          <a:ln w="9525" cmpd="sng">
            <a:noFill/>
          </a:ln>
        </cdr:spPr>
        <cdr:txBody>
          <a:bodyPr vertOverflow="clip" wrap="square"/>
          <a:p>
            <a:pPr algn="l">
              <a:defRPr/>
            </a:pPr>
            <a:r>
              <a:rPr lang="en-US" cap="none" sz="700" b="0" i="0" u="none" baseline="0"/>
              <a:t>'1' indicates area's rate was statistically different from Manitoba average in first time period
'2' indicates area's rate was statistically different from Manitoba average in second time period
't' indicates change over time was statistically significant for that area
's' indicates data suppressed due to small numbers
</a:t>
            </a:r>
          </a:p>
        </cdr:txBody>
      </cdr:sp>
      <cdr:sp>
        <cdr:nvSpPr>
          <cdr:cNvPr id="3" name="mchp"/>
          <cdr:cNvSpPr txBox="1">
            <a:spLocks noChangeArrowheads="1"/>
          </cdr:cNvSpPr>
        </cdr:nvSpPr>
        <cdr:spPr>
          <a:xfrm>
            <a:off x="3517513" y="4330930"/>
            <a:ext cx="2096920" cy="123927"/>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2008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54768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0.9835</cdr:y>
    </cdr:from>
    <cdr:to>
      <cdr:x>1</cdr:x>
      <cdr:y>1</cdr:y>
    </cdr:to>
    <cdr:sp>
      <cdr:nvSpPr>
        <cdr:cNvPr id="1" name="TextBox 1"/>
        <cdr:cNvSpPr txBox="1">
          <a:spLocks noChangeArrowheads="1"/>
        </cdr:cNvSpPr>
      </cdr:nvSpPr>
      <cdr:spPr>
        <a:xfrm>
          <a:off x="3581400" y="8077200"/>
          <a:ext cx="2124075" cy="133350"/>
        </a:xfrm>
        <a:prstGeom prst="rect">
          <a:avLst/>
        </a:prstGeom>
        <a:noFill/>
        <a:ln w="9525" cmpd="sng">
          <a:noFill/>
        </a:ln>
      </cdr:spPr>
      <cdr:txBody>
        <a:bodyPr vertOverflow="clip" wrap="square"/>
        <a:p>
          <a:pPr algn="l">
            <a:defRPr/>
          </a:pPr>
          <a:r>
            <a:rPr lang="en-US" cap="none" sz="700" b="0" i="0" u="none" baseline="0"/>
            <a:t>Source: Manitoba Centre for Health Policy, 2008</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0.59575</cdr:x>
      <cdr:y>0.966</cdr:y>
    </cdr:from>
    <cdr:to>
      <cdr:x>1</cdr:x>
      <cdr:y>1</cdr:y>
    </cdr:to>
    <cdr:sp>
      <cdr:nvSpPr>
        <cdr:cNvPr id="1" name="TextBox 1"/>
        <cdr:cNvSpPr txBox="1">
          <a:spLocks noChangeArrowheads="1"/>
        </cdr:cNvSpPr>
      </cdr:nvSpPr>
      <cdr:spPr>
        <a:xfrm>
          <a:off x="3390900" y="4400550"/>
          <a:ext cx="2305050" cy="152400"/>
        </a:xfrm>
        <a:prstGeom prst="rect">
          <a:avLst/>
        </a:prstGeom>
        <a:noFill/>
        <a:ln w="9525" cmpd="sng">
          <a:noFill/>
        </a:ln>
      </cdr:spPr>
      <cdr:txBody>
        <a:bodyPr vertOverflow="clip" wrap="square"/>
        <a:p>
          <a:pPr algn="l">
            <a:defRPr/>
          </a:pPr>
          <a:r>
            <a:rPr lang="en-US" cap="none" sz="700" b="0" i="0" u="none" baseline="0"/>
            <a:t>Source: Manitoba Centre for Health Policy, 2008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1389"/>
  <sheetViews>
    <sheetView workbookViewId="0" topLeftCell="A1">
      <pane xSplit="7" ySplit="4" topLeftCell="H5" activePane="bottomRight" state="frozen"/>
      <selection pane="topLeft" activeCell="A1" sqref="A1"/>
      <selection pane="topRight" activeCell="G1" sqref="G1"/>
      <selection pane="bottomLeft" activeCell="A2" sqref="A2"/>
      <selection pane="bottomRight" activeCell="C15" sqref="C15"/>
    </sheetView>
  </sheetViews>
  <sheetFormatPr defaultColWidth="9.140625" defaultRowHeight="12.75"/>
  <cols>
    <col min="1" max="1" width="20.7109375" style="2" customWidth="1"/>
    <col min="2" max="2" width="27.28125" style="2" customWidth="1"/>
    <col min="3" max="5" width="2.8515625" style="2" customWidth="1"/>
    <col min="6" max="7" width="7.8515625" style="2" customWidth="1"/>
    <col min="8" max="9" width="9.140625" style="2" customWidth="1"/>
    <col min="10" max="10" width="9.140625" style="11" customWidth="1"/>
    <col min="11" max="14" width="9.140625" style="2" customWidth="1"/>
    <col min="15" max="15" width="2.8515625" style="10" customWidth="1"/>
    <col min="16" max="18" width="9.140625" style="2" customWidth="1"/>
    <col min="19" max="19" width="2.8515625" style="10" customWidth="1"/>
    <col min="20" max="20" width="9.28125" style="2" bestFit="1" customWidth="1"/>
    <col min="21" max="16384" width="9.140625" style="2" customWidth="1"/>
  </cols>
  <sheetData>
    <row r="1" spans="3:20" ht="12.75">
      <c r="C1" s="55" t="s">
        <v>160</v>
      </c>
      <c r="D1" s="55"/>
      <c r="E1" s="55"/>
      <c r="F1" s="55" t="s">
        <v>169</v>
      </c>
      <c r="G1" s="55"/>
      <c r="H1" s="6" t="s">
        <v>150</v>
      </c>
      <c r="I1" s="3" t="s">
        <v>152</v>
      </c>
      <c r="J1" s="3" t="s">
        <v>153</v>
      </c>
      <c r="K1" s="6" t="s">
        <v>151</v>
      </c>
      <c r="L1" s="6" t="s">
        <v>154</v>
      </c>
      <c r="M1" s="6" t="s">
        <v>155</v>
      </c>
      <c r="N1" s="6" t="s">
        <v>156</v>
      </c>
      <c r="O1" s="7"/>
      <c r="P1" s="6" t="s">
        <v>157</v>
      </c>
      <c r="Q1" s="6" t="s">
        <v>158</v>
      </c>
      <c r="R1" s="6" t="s">
        <v>159</v>
      </c>
      <c r="S1" s="7"/>
      <c r="T1" s="6" t="s">
        <v>170</v>
      </c>
    </row>
    <row r="2" spans="3:20" ht="12.75">
      <c r="C2" s="14"/>
      <c r="D2" s="14"/>
      <c r="E2" s="14"/>
      <c r="F2" s="15" t="s">
        <v>154</v>
      </c>
      <c r="G2" s="15" t="s">
        <v>157</v>
      </c>
      <c r="H2" s="43"/>
      <c r="I2" s="2" t="s">
        <v>314</v>
      </c>
      <c r="J2" s="44"/>
      <c r="K2" s="6"/>
      <c r="L2" s="6"/>
      <c r="M2" s="6"/>
      <c r="N2" s="44"/>
      <c r="O2" s="7"/>
      <c r="P2" s="6"/>
      <c r="Q2" s="6"/>
      <c r="R2" s="6"/>
      <c r="S2" s="7"/>
      <c r="T2" s="6"/>
    </row>
    <row r="3" spans="3:20" ht="12.75">
      <c r="C3" s="14"/>
      <c r="D3" s="14"/>
      <c r="E3" s="14"/>
      <c r="F3" s="15"/>
      <c r="G3" s="15"/>
      <c r="I3" s="2" t="s">
        <v>315</v>
      </c>
      <c r="J3" s="45"/>
      <c r="N3" s="45"/>
      <c r="O3" s="7"/>
      <c r="P3" s="6"/>
      <c r="Q3" s="6"/>
      <c r="R3" s="6"/>
      <c r="S3" s="7"/>
      <c r="T3" s="6"/>
    </row>
    <row r="4" spans="2:27" ht="12.75">
      <c r="B4" s="5" t="s">
        <v>0</v>
      </c>
      <c r="C4" s="14">
        <v>1</v>
      </c>
      <c r="D4" s="14">
        <v>2</v>
      </c>
      <c r="E4" s="14" t="s">
        <v>168</v>
      </c>
      <c r="F4" s="15" t="s">
        <v>155</v>
      </c>
      <c r="G4" s="15" t="s">
        <v>158</v>
      </c>
      <c r="H4" s="2" t="s">
        <v>166</v>
      </c>
      <c r="I4" s="11" t="s">
        <v>164</v>
      </c>
      <c r="J4" s="11" t="s">
        <v>165</v>
      </c>
      <c r="K4" s="2" t="s">
        <v>167</v>
      </c>
      <c r="U4" s="6"/>
      <c r="V4" s="6"/>
      <c r="W4" s="6"/>
      <c r="X4" s="6"/>
      <c r="Y4" s="6"/>
      <c r="Z4" s="6"/>
      <c r="AA4" s="6"/>
    </row>
    <row r="5" spans="1:27" ht="12.75">
      <c r="A5" s="2">
        <v>1</v>
      </c>
      <c r="B5" t="s">
        <v>171</v>
      </c>
      <c r="C5" t="str">
        <f>IF(AND(N5&lt;=0.01,N5&gt;0),"1","")</f>
        <v>1</v>
      </c>
      <c r="D5" t="str">
        <f>IF(AND(R5&lt;=0.01,R5&gt;0),"2","")</f>
        <v>2</v>
      </c>
      <c r="E5" t="str">
        <f>IF(AND(T5&lt;=0.01,T5&gt;0),"t","")</f>
        <v>t</v>
      </c>
      <c r="F5" t="str">
        <f aca="true" t="shared" si="0" ref="F5:F15">IF(AND(L5&gt;0,L5&lt;=5),"T1c"," ")&amp;IF(AND(M5&gt;0,M5&lt;=5),"T1p"," ")</f>
        <v>  </v>
      </c>
      <c r="G5" t="str">
        <f aca="true" t="shared" si="1" ref="G5:G15">IF(AND(P5&gt;0,P5&lt;=5),"T2c"," ")&amp;IF(AND(Q5&gt;0,Q5&lt;=5),"T2p"," ")</f>
        <v>  </v>
      </c>
      <c r="H5" s="13">
        <f aca="true" t="shared" si="2" ref="H5:H15">I$20</f>
        <v>62.963726298</v>
      </c>
      <c r="I5" s="3">
        <f>'orig. data'!D4</f>
        <v>35.029975545</v>
      </c>
      <c r="J5" s="3">
        <f>'orig. data'!S4</f>
        <v>29.291013098</v>
      </c>
      <c r="K5" s="13">
        <f aca="true" t="shared" si="3" ref="K5:K15">J$20</f>
        <v>58.800795753</v>
      </c>
      <c r="L5" s="6">
        <f>'orig. data'!B4</f>
        <v>569</v>
      </c>
      <c r="M5" s="6">
        <f>'orig. data'!C4</f>
        <v>16450</v>
      </c>
      <c r="N5" s="12">
        <f>'orig. data'!G4</f>
        <v>1.424742E-42</v>
      </c>
      <c r="O5" s="8"/>
      <c r="P5" s="6">
        <f>'orig. data'!Q4</f>
        <v>500</v>
      </c>
      <c r="Q5" s="6">
        <f>'orig. data'!R4</f>
        <v>17249</v>
      </c>
      <c r="R5" s="12">
        <f>'orig. data'!V4</f>
        <v>7.016327E-53</v>
      </c>
      <c r="S5" s="8"/>
      <c r="T5" s="12">
        <f>'orig. data'!AF4</f>
        <v>0.0058421017</v>
      </c>
      <c r="U5" s="3"/>
      <c r="V5" s="3"/>
      <c r="W5" s="3"/>
      <c r="X5" s="3"/>
      <c r="Y5" s="3"/>
      <c r="Z5" s="3"/>
      <c r="AA5" s="3"/>
    </row>
    <row r="6" spans="1:27" ht="12.75">
      <c r="A6" s="2">
        <v>2</v>
      </c>
      <c r="B6" t="s">
        <v>172</v>
      </c>
      <c r="C6" t="str">
        <f aca="true" t="shared" si="4" ref="C6:C39">IF(AND(N6&lt;=0.01,N6&gt;0),"1","")</f>
        <v>1</v>
      </c>
      <c r="D6" t="str">
        <f aca="true" t="shared" si="5" ref="D6:D39">IF(AND(R6&lt;=0.01,R6&gt;0),"2","")</f>
        <v>2</v>
      </c>
      <c r="E6" t="str">
        <f aca="true" t="shared" si="6" ref="E6:E39">IF(AND(T6&lt;=0.01,T6&gt;0),"t","")</f>
        <v>t</v>
      </c>
      <c r="F6" t="str">
        <f t="shared" si="0"/>
        <v>  </v>
      </c>
      <c r="G6" t="str">
        <f t="shared" si="1"/>
        <v>  </v>
      </c>
      <c r="H6" s="13">
        <f t="shared" si="2"/>
        <v>62.963726298</v>
      </c>
      <c r="I6" s="3">
        <f>'orig. data'!D5</f>
        <v>49.114925783</v>
      </c>
      <c r="J6" s="3">
        <f>'orig. data'!S5</f>
        <v>38.434396134</v>
      </c>
      <c r="K6" s="13">
        <f t="shared" si="3"/>
        <v>58.800795753</v>
      </c>
      <c r="L6" s="6">
        <f>'orig. data'!B5</f>
        <v>1409</v>
      </c>
      <c r="M6" s="6">
        <f>'orig. data'!C5</f>
        <v>29216</v>
      </c>
      <c r="N6" s="12">
        <f>'orig. data'!G5</f>
        <v>2.464918E-19</v>
      </c>
      <c r="O6" s="9"/>
      <c r="P6" s="6">
        <f>'orig. data'!Q5</f>
        <v>1195</v>
      </c>
      <c r="Q6" s="6">
        <f>'orig. data'!R5</f>
        <v>31237</v>
      </c>
      <c r="R6" s="12">
        <f>'orig. data'!V5</f>
        <v>1.029981E-45</v>
      </c>
      <c r="S6" s="9"/>
      <c r="T6" s="12">
        <f>'orig. data'!AF5</f>
        <v>2.0967076E-09</v>
      </c>
      <c r="U6" s="1"/>
      <c r="V6" s="1"/>
      <c r="W6" s="1"/>
      <c r="X6" s="1"/>
      <c r="Y6" s="1"/>
      <c r="Z6" s="1"/>
      <c r="AA6" s="1"/>
    </row>
    <row r="7" spans="1:27" ht="12.75">
      <c r="A7" s="2">
        <v>3</v>
      </c>
      <c r="B7" t="s">
        <v>173</v>
      </c>
      <c r="C7" t="str">
        <f t="shared" si="4"/>
        <v>1</v>
      </c>
      <c r="D7" t="str">
        <f t="shared" si="5"/>
        <v>2</v>
      </c>
      <c r="E7" t="str">
        <f t="shared" si="6"/>
        <v>t</v>
      </c>
      <c r="F7" t="str">
        <f t="shared" si="0"/>
        <v>  </v>
      </c>
      <c r="G7" t="str">
        <f t="shared" si="1"/>
        <v>  </v>
      </c>
      <c r="H7" s="13">
        <f t="shared" si="2"/>
        <v>62.963726298</v>
      </c>
      <c r="I7" s="3">
        <f>'orig. data'!D7</f>
        <v>40.031448368</v>
      </c>
      <c r="J7" s="3">
        <f>'orig. data'!S7</f>
        <v>33.65109631</v>
      </c>
      <c r="K7" s="13">
        <f t="shared" si="3"/>
        <v>58.800795753</v>
      </c>
      <c r="L7" s="6">
        <f>'orig. data'!B7</f>
        <v>849</v>
      </c>
      <c r="M7" s="6">
        <f>'orig. data'!C7</f>
        <v>21401</v>
      </c>
      <c r="N7" s="12">
        <f>'orig. data'!G7</f>
        <v>1.055695E-37</v>
      </c>
      <c r="O7" s="9"/>
      <c r="P7" s="6">
        <f>'orig. data'!Q7</f>
        <v>687</v>
      </c>
      <c r="Q7" s="6">
        <f>'orig. data'!R7</f>
        <v>20608</v>
      </c>
      <c r="R7" s="12">
        <f>'orig. data'!V7</f>
        <v>2.008682E-46</v>
      </c>
      <c r="S7" s="9"/>
      <c r="T7" s="12">
        <f>'orig. data'!AF7</f>
        <v>0.00140754</v>
      </c>
      <c r="U7" s="1"/>
      <c r="V7" s="1"/>
      <c r="W7" s="1"/>
      <c r="X7" s="1"/>
      <c r="Y7" s="1"/>
      <c r="Z7" s="1"/>
      <c r="AA7" s="1"/>
    </row>
    <row r="8" spans="1:27" ht="12.75">
      <c r="A8" s="2">
        <v>4</v>
      </c>
      <c r="B8" t="s">
        <v>108</v>
      </c>
      <c r="C8">
        <f t="shared" si="4"/>
      </c>
      <c r="D8">
        <f t="shared" si="5"/>
      </c>
      <c r="E8">
        <f t="shared" si="6"/>
      </c>
      <c r="F8" t="str">
        <f t="shared" si="0"/>
        <v>  </v>
      </c>
      <c r="G8" t="str">
        <f t="shared" si="1"/>
        <v>  </v>
      </c>
      <c r="H8" s="13">
        <f t="shared" si="2"/>
        <v>62.963726298</v>
      </c>
      <c r="I8" s="3">
        <f>'orig. data'!D6</f>
        <v>58.53980545</v>
      </c>
      <c r="J8" s="3">
        <f>'orig. data'!S6</f>
        <v>53.758055926</v>
      </c>
      <c r="K8" s="13">
        <f t="shared" si="3"/>
        <v>58.800795753</v>
      </c>
      <c r="L8" s="6">
        <f>'orig. data'!B6</f>
        <v>756</v>
      </c>
      <c r="M8" s="6">
        <f>'orig. data'!C6</f>
        <v>12781</v>
      </c>
      <c r="N8" s="12">
        <f>'orig. data'!G6</f>
        <v>0.0496731237</v>
      </c>
      <c r="O8" s="9"/>
      <c r="P8" s="6">
        <f>'orig. data'!Q6</f>
        <v>719</v>
      </c>
      <c r="Q8" s="6">
        <f>'orig. data'!R6</f>
        <v>13327</v>
      </c>
      <c r="R8" s="12">
        <f>'orig. data'!V6</f>
        <v>0.0188604029</v>
      </c>
      <c r="S8" s="9"/>
      <c r="T8" s="12">
        <f>'orig. data'!AF6</f>
        <v>0.1438948025</v>
      </c>
      <c r="U8" s="1"/>
      <c r="V8" s="1"/>
      <c r="W8" s="1"/>
      <c r="X8" s="1"/>
      <c r="Y8" s="1"/>
      <c r="Z8" s="1"/>
      <c r="AA8" s="1"/>
    </row>
    <row r="9" spans="1:27" ht="12.75">
      <c r="A9" s="2">
        <v>5</v>
      </c>
      <c r="B9" t="s">
        <v>174</v>
      </c>
      <c r="C9" t="str">
        <f t="shared" si="4"/>
        <v>1</v>
      </c>
      <c r="D9" t="str">
        <f t="shared" si="5"/>
        <v>2</v>
      </c>
      <c r="E9">
        <f t="shared" si="6"/>
      </c>
      <c r="F9" t="str">
        <f t="shared" si="0"/>
        <v>  </v>
      </c>
      <c r="G9" t="str">
        <f t="shared" si="1"/>
        <v>  </v>
      </c>
      <c r="H9" s="13">
        <f t="shared" si="2"/>
        <v>62.963726298</v>
      </c>
      <c r="I9" s="3">
        <f>'orig. data'!D8</f>
        <v>53.948330082</v>
      </c>
      <c r="J9" s="3">
        <f>'orig. data'!S8</f>
        <v>53.221011149</v>
      </c>
      <c r="K9" s="13">
        <f t="shared" si="3"/>
        <v>58.800795753</v>
      </c>
      <c r="L9" s="6">
        <f>'orig. data'!B8</f>
        <v>10153</v>
      </c>
      <c r="M9" s="6">
        <f>'orig. data'!C8</f>
        <v>166648</v>
      </c>
      <c r="N9" s="12">
        <f>'orig. data'!G8</f>
        <v>1.879864E-32</v>
      </c>
      <c r="O9" s="9"/>
      <c r="P9" s="6">
        <f>'orig. data'!Q8</f>
        <v>9748</v>
      </c>
      <c r="Q9" s="6">
        <f>'orig. data'!R8</f>
        <v>163229</v>
      </c>
      <c r="R9" s="12">
        <f>'orig. data'!V8</f>
        <v>1.176999E-13</v>
      </c>
      <c r="S9" s="9"/>
      <c r="T9" s="12">
        <f>'orig. data'!AF8</f>
        <v>0.8874329203</v>
      </c>
      <c r="U9" s="1"/>
      <c r="V9" s="1"/>
      <c r="W9" s="1"/>
      <c r="X9" s="1"/>
      <c r="Y9" s="1"/>
      <c r="Z9" s="1"/>
      <c r="AA9" s="1"/>
    </row>
    <row r="10" spans="1:27" ht="12.75">
      <c r="A10" s="2">
        <v>6</v>
      </c>
      <c r="B10" t="s">
        <v>175</v>
      </c>
      <c r="C10" t="str">
        <f t="shared" si="4"/>
        <v>1</v>
      </c>
      <c r="D10" t="str">
        <f t="shared" si="5"/>
        <v>2</v>
      </c>
      <c r="E10">
        <f t="shared" si="6"/>
      </c>
      <c r="F10" t="str">
        <f t="shared" si="0"/>
        <v>  </v>
      </c>
      <c r="G10" t="str">
        <f t="shared" si="1"/>
        <v>  </v>
      </c>
      <c r="H10" s="13">
        <f t="shared" si="2"/>
        <v>62.963726298</v>
      </c>
      <c r="I10" s="3">
        <f>'orig. data'!D9</f>
        <v>73.421732475</v>
      </c>
      <c r="J10" s="3">
        <f>'orig. data'!S9</f>
        <v>65.689248592</v>
      </c>
      <c r="K10" s="13">
        <f t="shared" si="3"/>
        <v>58.800795753</v>
      </c>
      <c r="L10" s="6">
        <f>'orig. data'!B9</f>
        <v>1022</v>
      </c>
      <c r="M10" s="6">
        <f>'orig. data'!C9</f>
        <v>14220</v>
      </c>
      <c r="N10" s="12">
        <f>'orig. data'!G9</f>
        <v>1.7841096E-06</v>
      </c>
      <c r="O10" s="9"/>
      <c r="P10" s="6">
        <f>'orig. data'!Q9</f>
        <v>833</v>
      </c>
      <c r="Q10" s="6">
        <f>'orig. data'!R9</f>
        <v>12608</v>
      </c>
      <c r="R10" s="12">
        <f>'orig. data'!V9</f>
        <v>0.0020149965</v>
      </c>
      <c r="S10" s="9"/>
      <c r="T10" s="12">
        <f>'orig. data'!AF9</f>
        <v>0.0295975995</v>
      </c>
      <c r="U10" s="1"/>
      <c r="V10" s="1"/>
      <c r="W10" s="1"/>
      <c r="X10" s="1"/>
      <c r="Y10" s="1"/>
      <c r="Z10" s="1"/>
      <c r="AA10" s="1"/>
    </row>
    <row r="11" spans="1:20" ht="12.75">
      <c r="A11" s="2">
        <v>7</v>
      </c>
      <c r="B11" t="s">
        <v>176</v>
      </c>
      <c r="C11">
        <f t="shared" si="4"/>
      </c>
      <c r="D11" t="str">
        <f t="shared" si="5"/>
        <v>2</v>
      </c>
      <c r="E11">
        <f t="shared" si="6"/>
      </c>
      <c r="F11" t="str">
        <f t="shared" si="0"/>
        <v>  </v>
      </c>
      <c r="G11" t="str">
        <f t="shared" si="1"/>
        <v>  </v>
      </c>
      <c r="H11" s="13">
        <f t="shared" si="2"/>
        <v>62.963726298</v>
      </c>
      <c r="I11" s="3">
        <f>'orig. data'!D10</f>
        <v>58.924783705</v>
      </c>
      <c r="J11" s="3">
        <f>'orig. data'!S10</f>
        <v>53.226596024</v>
      </c>
      <c r="K11" s="13">
        <f t="shared" si="3"/>
        <v>58.800795753</v>
      </c>
      <c r="L11" s="6">
        <f>'orig. data'!B10</f>
        <v>1275</v>
      </c>
      <c r="M11" s="6">
        <f>'orig. data'!C10</f>
        <v>21879</v>
      </c>
      <c r="N11" s="12">
        <f>'orig. data'!G10</f>
        <v>0.0219699005</v>
      </c>
      <c r="P11" s="6">
        <f>'orig. data'!Q10</f>
        <v>1109</v>
      </c>
      <c r="Q11" s="6">
        <f>'orig. data'!R10</f>
        <v>21000</v>
      </c>
      <c r="R11" s="12">
        <f>'orig. data'!V10</f>
        <v>0.0014224958</v>
      </c>
      <c r="T11" s="12">
        <f>'orig. data'!AF10</f>
        <v>0.024643092</v>
      </c>
    </row>
    <row r="12" spans="1:27" ht="12.75">
      <c r="A12" s="2">
        <v>8</v>
      </c>
      <c r="B12" t="s">
        <v>177</v>
      </c>
      <c r="C12" t="str">
        <f t="shared" si="4"/>
        <v>1</v>
      </c>
      <c r="D12">
        <f t="shared" si="5"/>
      </c>
      <c r="E12">
        <f t="shared" si="6"/>
      </c>
      <c r="F12" t="str">
        <f t="shared" si="0"/>
        <v>  </v>
      </c>
      <c r="G12" t="str">
        <f t="shared" si="1"/>
        <v>  </v>
      </c>
      <c r="H12" s="13">
        <f t="shared" si="2"/>
        <v>62.963726298</v>
      </c>
      <c r="I12" s="3">
        <f>'orig. data'!D11</f>
        <v>73.988645072</v>
      </c>
      <c r="J12" s="3">
        <f>'orig. data'!S11</f>
        <v>64.591603554</v>
      </c>
      <c r="K12" s="13">
        <f t="shared" si="3"/>
        <v>58.800795753</v>
      </c>
      <c r="L12" s="6">
        <f>'orig. data'!B11</f>
        <v>808</v>
      </c>
      <c r="M12" s="6">
        <f>'orig. data'!C11</f>
        <v>11238</v>
      </c>
      <c r="N12" s="12">
        <f>'orig. data'!G11</f>
        <v>7.319066E-06</v>
      </c>
      <c r="O12" s="9"/>
      <c r="P12" s="6">
        <f>'orig. data'!Q11</f>
        <v>759</v>
      </c>
      <c r="Q12" s="6">
        <f>'orig. data'!R11</f>
        <v>11787</v>
      </c>
      <c r="R12" s="12">
        <f>'orig. data'!V11</f>
        <v>0.0123920563</v>
      </c>
      <c r="S12" s="9"/>
      <c r="T12" s="12">
        <f>'orig. data'!AF11</f>
        <v>0.0127800921</v>
      </c>
      <c r="U12" s="1"/>
      <c r="V12" s="1"/>
      <c r="W12" s="1"/>
      <c r="X12" s="1"/>
      <c r="Y12" s="1"/>
      <c r="Z12" s="1"/>
      <c r="AA12" s="1"/>
    </row>
    <row r="13" spans="1:27" ht="12.75">
      <c r="A13" s="2">
        <v>9</v>
      </c>
      <c r="B13" t="s">
        <v>178</v>
      </c>
      <c r="C13" t="str">
        <f t="shared" si="4"/>
        <v>1</v>
      </c>
      <c r="D13" t="str">
        <f t="shared" si="5"/>
        <v>2</v>
      </c>
      <c r="E13">
        <f t="shared" si="6"/>
      </c>
      <c r="F13" t="str">
        <f t="shared" si="0"/>
        <v>  </v>
      </c>
      <c r="G13" t="str">
        <f t="shared" si="1"/>
        <v>  </v>
      </c>
      <c r="H13" s="13">
        <f t="shared" si="2"/>
        <v>62.963726298</v>
      </c>
      <c r="I13" s="3">
        <f>'orig. data'!D12</f>
        <v>114.8626772</v>
      </c>
      <c r="J13" s="3">
        <f>'orig. data'!S12</f>
        <v>163.81853839</v>
      </c>
      <c r="K13" s="13">
        <f t="shared" si="3"/>
        <v>58.800795753</v>
      </c>
      <c r="L13" s="6">
        <f>'orig. data'!B12</f>
        <v>51</v>
      </c>
      <c r="M13" s="6">
        <f>'orig. data'!C12</f>
        <v>410</v>
      </c>
      <c r="N13" s="12">
        <f>'orig. data'!G12</f>
        <v>9.35353E-05</v>
      </c>
      <c r="O13" s="9"/>
      <c r="P13" s="6">
        <f>'orig. data'!Q12</f>
        <v>43</v>
      </c>
      <c r="Q13" s="6">
        <f>'orig. data'!R12</f>
        <v>240</v>
      </c>
      <c r="R13" s="12">
        <f>'orig. data'!V12</f>
        <v>2.931936E-10</v>
      </c>
      <c r="S13" s="9"/>
      <c r="T13" s="12">
        <f>'orig. data'!AF12</f>
        <v>0.1037169119</v>
      </c>
      <c r="U13" s="1"/>
      <c r="V13" s="1"/>
      <c r="W13" s="1"/>
      <c r="X13" s="1"/>
      <c r="Y13" s="1"/>
      <c r="Z13" s="1"/>
      <c r="AA13" s="1"/>
    </row>
    <row r="14" spans="1:27" ht="12.75">
      <c r="A14" s="2">
        <v>10</v>
      </c>
      <c r="B14" t="s">
        <v>179</v>
      </c>
      <c r="C14" t="str">
        <f t="shared" si="4"/>
        <v>1</v>
      </c>
      <c r="D14" t="str">
        <f t="shared" si="5"/>
        <v>2</v>
      </c>
      <c r="E14">
        <f t="shared" si="6"/>
      </c>
      <c r="F14" t="str">
        <f t="shared" si="0"/>
        <v>  </v>
      </c>
      <c r="G14" t="str">
        <f t="shared" si="1"/>
        <v>  </v>
      </c>
      <c r="H14" s="13">
        <f t="shared" si="2"/>
        <v>62.963726298</v>
      </c>
      <c r="I14" s="3">
        <f>'orig. data'!D13</f>
        <v>94.114843657</v>
      </c>
      <c r="J14" s="3">
        <f>'orig. data'!S13</f>
        <v>100.83467489</v>
      </c>
      <c r="K14" s="13">
        <f t="shared" si="3"/>
        <v>58.800795753</v>
      </c>
      <c r="L14" s="6">
        <f>'orig. data'!B13</f>
        <v>864</v>
      </c>
      <c r="M14" s="6">
        <f>'orig. data'!C13</f>
        <v>9218</v>
      </c>
      <c r="N14" s="12">
        <f>'orig. data'!G13</f>
        <v>1.29771E-30</v>
      </c>
      <c r="O14" s="9"/>
      <c r="P14" s="6">
        <f>'orig. data'!Q13</f>
        <v>818</v>
      </c>
      <c r="Q14" s="6">
        <f>'orig. data'!R13</f>
        <v>8178</v>
      </c>
      <c r="R14" s="12">
        <f>'orig. data'!V13</f>
        <v>7.003123E-51</v>
      </c>
      <c r="S14" s="9"/>
      <c r="T14" s="12">
        <f>'orig. data'!AF13</f>
        <v>0.1130160819</v>
      </c>
      <c r="U14" s="1"/>
      <c r="V14" s="1"/>
      <c r="W14" s="1"/>
      <c r="X14" s="1"/>
      <c r="Y14" s="1"/>
      <c r="Z14" s="1"/>
      <c r="AA14" s="1"/>
    </row>
    <row r="15" spans="1:27" ht="12.75">
      <c r="A15" s="2">
        <v>11</v>
      </c>
      <c r="B15" t="s">
        <v>180</v>
      </c>
      <c r="C15">
        <f t="shared" si="4"/>
      </c>
      <c r="D15" t="str">
        <f t="shared" si="5"/>
        <v>2</v>
      </c>
      <c r="E15">
        <f t="shared" si="6"/>
      </c>
      <c r="F15" t="str">
        <f t="shared" si="0"/>
        <v>  </v>
      </c>
      <c r="G15" t="str">
        <f t="shared" si="1"/>
        <v>  </v>
      </c>
      <c r="H15" s="13">
        <f t="shared" si="2"/>
        <v>62.963726298</v>
      </c>
      <c r="I15" s="3">
        <f>'orig. data'!D14</f>
        <v>145.09290334</v>
      </c>
      <c r="J15" s="3">
        <f>'orig. data'!S14</f>
        <v>134.76463934</v>
      </c>
      <c r="K15" s="13">
        <f t="shared" si="3"/>
        <v>58.800795753</v>
      </c>
      <c r="L15" s="6">
        <f>'orig. data'!B14</f>
        <v>2407</v>
      </c>
      <c r="M15" s="6">
        <f>'orig. data'!C14</f>
        <v>16771</v>
      </c>
      <c r="N15" s="46">
        <f>'orig. data'!G14</f>
        <v>0</v>
      </c>
      <c r="O15" s="9"/>
      <c r="P15" s="6">
        <f>'orig. data'!Q14</f>
        <v>2151</v>
      </c>
      <c r="Q15" s="6">
        <f>'orig. data'!R14</f>
        <v>16213</v>
      </c>
      <c r="R15" s="12">
        <f>'orig. data'!V14</f>
        <v>3.00256E-289</v>
      </c>
      <c r="S15" s="9"/>
      <c r="T15" s="12">
        <f>'orig. data'!AF14</f>
        <v>0.0286474558</v>
      </c>
      <c r="U15" s="1"/>
      <c r="V15" s="1"/>
      <c r="W15" s="1"/>
      <c r="X15" s="1"/>
      <c r="Y15" s="1"/>
      <c r="Z15" s="1"/>
      <c r="AA15" s="1"/>
    </row>
    <row r="16" spans="2:27" ht="12.75">
      <c r="B16"/>
      <c r="C16"/>
      <c r="D16"/>
      <c r="E16"/>
      <c r="F16"/>
      <c r="G16"/>
      <c r="H16" s="13"/>
      <c r="I16" s="3"/>
      <c r="J16" s="3"/>
      <c r="K16" s="13"/>
      <c r="L16" s="6"/>
      <c r="M16" s="6"/>
      <c r="N16" s="12"/>
      <c r="O16" s="9"/>
      <c r="P16" s="6"/>
      <c r="Q16" s="6"/>
      <c r="R16" s="12"/>
      <c r="S16" s="9"/>
      <c r="T16" s="12"/>
      <c r="U16" s="1"/>
      <c r="V16" s="1"/>
      <c r="W16" s="1"/>
      <c r="X16" s="1"/>
      <c r="Y16" s="1"/>
      <c r="Z16" s="1"/>
      <c r="AA16" s="1"/>
    </row>
    <row r="17" spans="1:27" ht="12.75">
      <c r="A17" s="2">
        <v>12</v>
      </c>
      <c r="B17" t="s">
        <v>181</v>
      </c>
      <c r="C17" t="str">
        <f t="shared" si="4"/>
        <v>1</v>
      </c>
      <c r="D17" t="str">
        <f t="shared" si="5"/>
        <v>2</v>
      </c>
      <c r="E17" t="str">
        <f t="shared" si="6"/>
        <v>t</v>
      </c>
      <c r="F17" t="str">
        <f>IF(AND(L17&gt;0,L17&lt;=5),"T1c"," ")&amp;IF(AND(M17&gt;0,M17&lt;=5),"T1p"," ")</f>
        <v>  </v>
      </c>
      <c r="G17" t="str">
        <f>IF(AND(P17&gt;0,P17&lt;=5),"T2c"," ")&amp;IF(AND(Q17&gt;0,Q17&lt;=5),"T2p"," ")</f>
        <v>  </v>
      </c>
      <c r="H17" s="13">
        <f>I$20</f>
        <v>62.963726298</v>
      </c>
      <c r="I17" s="3">
        <f>'orig. data'!D15</f>
        <v>42.925015607</v>
      </c>
      <c r="J17" s="3">
        <f>'orig. data'!S15</f>
        <v>34.798656926</v>
      </c>
      <c r="K17" s="13">
        <f>J$20</f>
        <v>58.800795753</v>
      </c>
      <c r="L17" s="6">
        <f>'orig. data'!B15</f>
        <v>2827</v>
      </c>
      <c r="M17" s="6">
        <f>'orig. data'!C15</f>
        <v>67067</v>
      </c>
      <c r="N17" s="12">
        <f>'orig. data'!G15</f>
        <v>6.137273E-81</v>
      </c>
      <c r="O17" s="9"/>
      <c r="P17" s="6">
        <f>'orig. data'!Q15</f>
        <v>2382</v>
      </c>
      <c r="Q17" s="6">
        <f>'orig. data'!R15</f>
        <v>69094</v>
      </c>
      <c r="R17" s="12">
        <f>'orig. data'!V15</f>
        <v>8.22737E-128</v>
      </c>
      <c r="S17" s="9"/>
      <c r="T17" s="12">
        <f>'orig. data'!AF15</f>
        <v>5.310311E-13</v>
      </c>
      <c r="U17" s="1"/>
      <c r="V17" s="1"/>
      <c r="W17" s="1"/>
      <c r="X17" s="1"/>
      <c r="Y17" s="1"/>
      <c r="Z17" s="1"/>
      <c r="AA17" s="1"/>
    </row>
    <row r="18" spans="1:20" ht="12.75">
      <c r="A18" s="2">
        <v>13</v>
      </c>
      <c r="B18" t="s">
        <v>182</v>
      </c>
      <c r="C18" t="str">
        <f t="shared" si="4"/>
        <v>1</v>
      </c>
      <c r="D18">
        <f t="shared" si="5"/>
      </c>
      <c r="E18" t="str">
        <f t="shared" si="6"/>
        <v>t</v>
      </c>
      <c r="F18" t="str">
        <f>IF(AND(L18&gt;0,L18&lt;=5),"T1c"," ")&amp;IF(AND(M18&gt;0,M18&lt;=5),"T1p"," ")</f>
        <v>  </v>
      </c>
      <c r="G18" t="str">
        <f>IF(AND(P18&gt;0,P18&lt;=5),"T2c"," ")&amp;IF(AND(Q18&gt;0,Q18&lt;=5),"T2p"," ")</f>
        <v>  </v>
      </c>
      <c r="H18" s="13">
        <f>I$20</f>
        <v>62.963726298</v>
      </c>
      <c r="I18" s="3">
        <f>'orig. data'!D16</f>
        <v>66.872059578</v>
      </c>
      <c r="J18" s="3">
        <f>'orig. data'!S16</f>
        <v>59.925943023</v>
      </c>
      <c r="K18" s="13">
        <f>J$20</f>
        <v>58.800795753</v>
      </c>
      <c r="L18" s="6">
        <f>'orig. data'!B16</f>
        <v>3105</v>
      </c>
      <c r="M18" s="6">
        <f>'orig. data'!C16</f>
        <v>47337</v>
      </c>
      <c r="N18" s="12">
        <f>'orig. data'!G16</f>
        <v>0.001807757</v>
      </c>
      <c r="P18" s="6">
        <f>'orig. data'!Q16</f>
        <v>2701</v>
      </c>
      <c r="Q18" s="6">
        <f>'orig. data'!R16</f>
        <v>45395</v>
      </c>
      <c r="R18" s="12">
        <f>'orig. data'!V16</f>
        <v>0.360698288</v>
      </c>
      <c r="T18" s="12">
        <f>'orig. data'!AF16</f>
        <v>0.0001357127</v>
      </c>
    </row>
    <row r="19" spans="1:20" ht="12.75">
      <c r="A19" s="2">
        <v>14</v>
      </c>
      <c r="B19" t="s">
        <v>183</v>
      </c>
      <c r="C19" t="str">
        <f t="shared" si="4"/>
        <v>1</v>
      </c>
      <c r="D19">
        <f t="shared" si="5"/>
      </c>
      <c r="E19">
        <f t="shared" si="6"/>
      </c>
      <c r="F19" t="str">
        <f>IF(AND(L19&gt;0,L19&lt;=5),"T1c"," ")&amp;IF(AND(M19&gt;0,M19&lt;=5),"T1p"," ")</f>
        <v>  </v>
      </c>
      <c r="G19" t="str">
        <f>IF(AND(P19&gt;0,P19&lt;=5),"T2c"," ")&amp;IF(AND(Q19&gt;0,Q19&lt;=5),"T2p"," ")</f>
        <v>  </v>
      </c>
      <c r="H19" s="13">
        <f>I$20</f>
        <v>62.963726298</v>
      </c>
      <c r="I19" s="3">
        <f>'orig. data'!D17</f>
        <v>127.17788475</v>
      </c>
      <c r="J19" s="3">
        <f>'orig. data'!S17</f>
        <v>124.01198597</v>
      </c>
      <c r="K19" s="13">
        <f>J$20</f>
        <v>58.800795753</v>
      </c>
      <c r="L19" s="6">
        <f>'orig. data'!B17</f>
        <v>3322</v>
      </c>
      <c r="M19" s="6">
        <f>'orig. data'!C17</f>
        <v>26399</v>
      </c>
      <c r="N19" s="12">
        <f>'orig. data'!G17</f>
        <v>2.74493E-308</v>
      </c>
      <c r="P19" s="6">
        <f>'orig. data'!Q17</f>
        <v>3012</v>
      </c>
      <c r="Q19" s="6">
        <f>'orig. data'!R17</f>
        <v>24631</v>
      </c>
      <c r="R19" s="46">
        <f>'orig. data'!V17</f>
        <v>0</v>
      </c>
      <c r="T19" s="12">
        <f>'orig. data'!AF17</f>
        <v>0.5148848958</v>
      </c>
    </row>
    <row r="20" spans="1:20" ht="12.75">
      <c r="A20" s="2">
        <v>15</v>
      </c>
      <c r="B20" t="s">
        <v>184</v>
      </c>
      <c r="C20">
        <f t="shared" si="4"/>
      </c>
      <c r="D20">
        <f t="shared" si="5"/>
      </c>
      <c r="E20" t="str">
        <f t="shared" si="6"/>
        <v>t</v>
      </c>
      <c r="F20" t="str">
        <f>IF(AND(L20&gt;0,L20&lt;=5),"T1c"," ")&amp;IF(AND(M20&gt;0,M20&lt;=5),"T1p"," ")</f>
        <v>  </v>
      </c>
      <c r="G20" t="str">
        <f>IF(AND(P20&gt;0,P20&lt;=5),"T2c"," ")&amp;IF(AND(Q20&gt;0,Q20&lt;=5),"T2p"," ")</f>
        <v>  </v>
      </c>
      <c r="H20" s="13">
        <f>I$20</f>
        <v>62.963726298</v>
      </c>
      <c r="I20" s="3">
        <f>'orig. data'!D18</f>
        <v>62.963726298</v>
      </c>
      <c r="J20" s="3">
        <f>'orig. data'!S18</f>
        <v>58.800795753</v>
      </c>
      <c r="K20" s="13">
        <f>J$20</f>
        <v>58.800795753</v>
      </c>
      <c r="L20" s="6">
        <f>'orig. data'!B18</f>
        <v>20163</v>
      </c>
      <c r="M20" s="6">
        <f>'orig. data'!C18</f>
        <v>320232</v>
      </c>
      <c r="N20" s="12" t="str">
        <f>'orig. data'!G18</f>
        <v> </v>
      </c>
      <c r="P20" s="6">
        <f>'orig. data'!Q18</f>
        <v>18562</v>
      </c>
      <c r="Q20" s="6">
        <f>'orig. data'!R18</f>
        <v>315676</v>
      </c>
      <c r="R20" s="12" t="str">
        <f>'orig. data'!V18</f>
        <v> </v>
      </c>
      <c r="T20" s="12">
        <f>'orig. data'!AF18</f>
        <v>5.0092582E-09</v>
      </c>
    </row>
    <row r="21" spans="2:20" ht="12.75">
      <c r="B21"/>
      <c r="C21"/>
      <c r="D21"/>
      <c r="E21"/>
      <c r="F21"/>
      <c r="G21"/>
      <c r="H21" s="13"/>
      <c r="I21" s="3"/>
      <c r="J21" s="3"/>
      <c r="K21" s="13"/>
      <c r="L21" s="6"/>
      <c r="M21" s="6"/>
      <c r="N21" s="12"/>
      <c r="P21" s="6"/>
      <c r="Q21" s="6"/>
      <c r="R21" s="12"/>
      <c r="T21" s="12"/>
    </row>
    <row r="22" spans="1:20" ht="12.75">
      <c r="A22" s="2">
        <v>16</v>
      </c>
      <c r="B22" t="s">
        <v>185</v>
      </c>
      <c r="C22" t="str">
        <f t="shared" si="4"/>
        <v>1</v>
      </c>
      <c r="D22" t="str">
        <f t="shared" si="5"/>
        <v>2</v>
      </c>
      <c r="E22">
        <f t="shared" si="6"/>
      </c>
      <c r="F22" t="str">
        <f aca="true" t="shared" si="7" ref="F22:F33">IF(AND(L22&gt;0,L22&lt;=5),"T1c"," ")&amp;IF(AND(M22&gt;0,M22&lt;=5),"T1p"," ")</f>
        <v>  </v>
      </c>
      <c r="G22" t="str">
        <f aca="true" t="shared" si="8" ref="G22:G33">IF(AND(P22&gt;0,P22&lt;=5),"T2c"," ")&amp;IF(AND(Q22&gt;0,Q22&lt;=5),"T2p"," ")</f>
        <v>  </v>
      </c>
      <c r="H22" s="13">
        <f aca="true" t="shared" si="9" ref="H22:H33">I$20</f>
        <v>62.963726298</v>
      </c>
      <c r="I22" s="3">
        <f>'orig. data'!D19</f>
        <v>31.732598022</v>
      </c>
      <c r="J22" s="3">
        <f>'orig. data'!S19</f>
        <v>28.283131415</v>
      </c>
      <c r="K22" s="13">
        <f aca="true" t="shared" si="10" ref="K22:K33">J$20</f>
        <v>58.800795753</v>
      </c>
      <c r="L22" s="6">
        <f>'orig. data'!B19</f>
        <v>508</v>
      </c>
      <c r="M22" s="6">
        <f>'orig. data'!C19</f>
        <v>15615</v>
      </c>
      <c r="N22" s="12">
        <f>'orig. data'!G19</f>
        <v>3.52237E-52</v>
      </c>
      <c r="P22" s="6">
        <f>'orig. data'!Q19</f>
        <v>482</v>
      </c>
      <c r="Q22" s="6">
        <f>'orig. data'!R19</f>
        <v>16620</v>
      </c>
      <c r="R22" s="12">
        <f>'orig. data'!V19</f>
        <v>2.296549E-54</v>
      </c>
      <c r="T22" s="12">
        <f>'orig. data'!AF19</f>
        <v>0.0990992643</v>
      </c>
    </row>
    <row r="23" spans="1:20" ht="12.75">
      <c r="A23" s="2">
        <v>17</v>
      </c>
      <c r="B23" t="s">
        <v>186</v>
      </c>
      <c r="C23" t="str">
        <f t="shared" si="4"/>
        <v>1</v>
      </c>
      <c r="D23" t="str">
        <f t="shared" si="5"/>
        <v>2</v>
      </c>
      <c r="E23">
        <f t="shared" si="6"/>
      </c>
      <c r="F23" t="str">
        <f t="shared" si="7"/>
        <v>  </v>
      </c>
      <c r="G23" t="str">
        <f t="shared" si="8"/>
        <v>  </v>
      </c>
      <c r="H23" s="13">
        <f t="shared" si="9"/>
        <v>62.963726298</v>
      </c>
      <c r="I23" s="3">
        <f>'orig. data'!D20</f>
        <v>27.103875871</v>
      </c>
      <c r="J23" s="3">
        <f>'orig. data'!S20</f>
        <v>29.326973271</v>
      </c>
      <c r="K23" s="13">
        <f t="shared" si="10"/>
        <v>58.800795753</v>
      </c>
      <c r="L23" s="6">
        <f>'orig. data'!B20</f>
        <v>308</v>
      </c>
      <c r="M23" s="6">
        <f>'orig. data'!C20</f>
        <v>11221</v>
      </c>
      <c r="N23" s="12">
        <f>'orig. data'!G20</f>
        <v>2.668324E-47</v>
      </c>
      <c r="P23" s="6">
        <f>'orig. data'!Q20</f>
        <v>313</v>
      </c>
      <c r="Q23" s="6">
        <f>'orig. data'!R20</f>
        <v>10669</v>
      </c>
      <c r="R23" s="12">
        <f>'orig. data'!V20</f>
        <v>4.508031E-33</v>
      </c>
      <c r="T23" s="12">
        <f>'orig. data'!AF20</f>
        <v>0.2831977734</v>
      </c>
    </row>
    <row r="24" spans="1:20" ht="12.75">
      <c r="A24" s="2">
        <v>18</v>
      </c>
      <c r="B24" t="s">
        <v>191</v>
      </c>
      <c r="C24" t="str">
        <f t="shared" si="4"/>
        <v>1</v>
      </c>
      <c r="D24" t="str">
        <f t="shared" si="5"/>
        <v>2</v>
      </c>
      <c r="E24">
        <f t="shared" si="6"/>
      </c>
      <c r="F24" t="str">
        <f t="shared" si="7"/>
        <v>  </v>
      </c>
      <c r="G24" t="str">
        <f t="shared" si="8"/>
        <v>  </v>
      </c>
      <c r="H24" s="13">
        <f t="shared" si="9"/>
        <v>62.963726298</v>
      </c>
      <c r="I24" s="3">
        <f>'orig. data'!D25</f>
        <v>47.620808405</v>
      </c>
      <c r="J24" s="3">
        <f>'orig. data'!S25</f>
        <v>51.898106872</v>
      </c>
      <c r="K24" s="13">
        <f t="shared" si="10"/>
        <v>58.800795753</v>
      </c>
      <c r="L24" s="6">
        <f>'orig. data'!B25</f>
        <v>470</v>
      </c>
      <c r="M24" s="6">
        <f>'orig. data'!C25</f>
        <v>9952</v>
      </c>
      <c r="N24" s="12">
        <f>'orig. data'!G25</f>
        <v>3.5499433E-09</v>
      </c>
      <c r="P24" s="6">
        <f>'orig. data'!Q25</f>
        <v>482</v>
      </c>
      <c r="Q24" s="6">
        <f>'orig. data'!R25</f>
        <v>9130</v>
      </c>
      <c r="R24" s="12">
        <f>'orig. data'!V25</f>
        <v>0.0084005203</v>
      </c>
      <c r="T24" s="12">
        <f>'orig. data'!AF25</f>
        <v>0.151788606</v>
      </c>
    </row>
    <row r="25" spans="1:20" ht="12.75">
      <c r="A25" s="2">
        <v>19</v>
      </c>
      <c r="B25" t="s">
        <v>187</v>
      </c>
      <c r="C25" t="str">
        <f t="shared" si="4"/>
        <v>1</v>
      </c>
      <c r="D25" t="str">
        <f t="shared" si="5"/>
        <v>2</v>
      </c>
      <c r="E25" t="str">
        <f t="shared" si="6"/>
        <v>t</v>
      </c>
      <c r="F25" t="str">
        <f t="shared" si="7"/>
        <v>  </v>
      </c>
      <c r="G25" t="str">
        <f t="shared" si="8"/>
        <v>  </v>
      </c>
      <c r="H25" s="13">
        <f t="shared" si="9"/>
        <v>62.963726298</v>
      </c>
      <c r="I25" s="3">
        <f>'orig. data'!D21</f>
        <v>53.021341119</v>
      </c>
      <c r="J25" s="3">
        <f>'orig. data'!S21</f>
        <v>42.498925979</v>
      </c>
      <c r="K25" s="13">
        <f t="shared" si="10"/>
        <v>58.800795753</v>
      </c>
      <c r="L25" s="6">
        <f>'orig. data'!B21</f>
        <v>662</v>
      </c>
      <c r="M25" s="6">
        <f>'orig. data'!C21</f>
        <v>11824</v>
      </c>
      <c r="N25" s="12">
        <f>'orig. data'!G21</f>
        <v>1.5594E-05</v>
      </c>
      <c r="P25" s="6">
        <f>'orig. data'!Q21</f>
        <v>476</v>
      </c>
      <c r="Q25" s="6">
        <f>'orig. data'!R21</f>
        <v>10694</v>
      </c>
      <c r="R25" s="12">
        <f>'orig. data'!V21</f>
        <v>6.772527E-12</v>
      </c>
      <c r="T25" s="12">
        <f>'orig. data'!AF21</f>
        <v>0.0004948523</v>
      </c>
    </row>
    <row r="26" spans="1:20" ht="12.75">
      <c r="A26" s="2">
        <v>20</v>
      </c>
      <c r="B26" t="s">
        <v>190</v>
      </c>
      <c r="C26" t="str">
        <f t="shared" si="4"/>
        <v>1</v>
      </c>
      <c r="D26" t="str">
        <f t="shared" si="5"/>
        <v>2</v>
      </c>
      <c r="E26">
        <f t="shared" si="6"/>
      </c>
      <c r="F26" t="str">
        <f t="shared" si="7"/>
        <v>  </v>
      </c>
      <c r="G26" t="str">
        <f t="shared" si="8"/>
        <v>  </v>
      </c>
      <c r="H26" s="13">
        <f t="shared" si="9"/>
        <v>62.963726298</v>
      </c>
      <c r="I26" s="3">
        <f>'orig. data'!D24</f>
        <v>42.718669292</v>
      </c>
      <c r="J26" s="3">
        <f>'orig. data'!S24</f>
        <v>40.418500877</v>
      </c>
      <c r="K26" s="13">
        <f t="shared" si="10"/>
        <v>58.800795753</v>
      </c>
      <c r="L26" s="6">
        <f>'orig. data'!B24</f>
        <v>532</v>
      </c>
      <c r="M26" s="6">
        <f>'orig. data'!C24</f>
        <v>12120</v>
      </c>
      <c r="N26" s="12">
        <f>'orig. data'!G24</f>
        <v>2.203634E-18</v>
      </c>
      <c r="P26" s="6">
        <f>'orig. data'!Q24</f>
        <v>473</v>
      </c>
      <c r="Q26" s="6">
        <f>'orig. data'!R24</f>
        <v>11332</v>
      </c>
      <c r="R26" s="12">
        <f>'orig. data'!V24</f>
        <v>2.117798E-15</v>
      </c>
      <c r="T26" s="12">
        <f>'orig. data'!AF24</f>
        <v>0.46729525</v>
      </c>
    </row>
    <row r="27" spans="1:20" ht="12.75">
      <c r="A27" s="2">
        <v>21</v>
      </c>
      <c r="B27" t="s">
        <v>188</v>
      </c>
      <c r="C27" t="str">
        <f t="shared" si="4"/>
        <v>1</v>
      </c>
      <c r="D27" t="str">
        <f t="shared" si="5"/>
        <v>2</v>
      </c>
      <c r="E27">
        <f t="shared" si="6"/>
      </c>
      <c r="F27" t="str">
        <f t="shared" si="7"/>
        <v>  </v>
      </c>
      <c r="G27" t="str">
        <f t="shared" si="8"/>
        <v>  </v>
      </c>
      <c r="H27" s="13">
        <f t="shared" si="9"/>
        <v>62.963726298</v>
      </c>
      <c r="I27" s="3">
        <f>'orig. data'!D22</f>
        <v>45.617941118</v>
      </c>
      <c r="J27" s="3">
        <f>'orig. data'!S22</f>
        <v>40.118298349</v>
      </c>
      <c r="K27" s="13">
        <f t="shared" si="10"/>
        <v>58.800795753</v>
      </c>
      <c r="L27" s="6">
        <f>'orig. data'!B22</f>
        <v>687</v>
      </c>
      <c r="M27" s="6">
        <f>'orig. data'!C22</f>
        <v>15047</v>
      </c>
      <c r="N27" s="12">
        <f>'orig. data'!G22</f>
        <v>1.229438E-16</v>
      </c>
      <c r="P27" s="6">
        <f>'orig. data'!Q22</f>
        <v>641</v>
      </c>
      <c r="Q27" s="6">
        <f>'orig. data'!R22</f>
        <v>15583</v>
      </c>
      <c r="R27" s="12">
        <f>'orig. data'!V22</f>
        <v>1.258031E-20</v>
      </c>
      <c r="T27" s="12">
        <f>'orig. data'!AF22</f>
        <v>0.0315608049</v>
      </c>
    </row>
    <row r="28" spans="1:23" ht="12.75">
      <c r="A28" s="2">
        <v>22</v>
      </c>
      <c r="B28" t="s">
        <v>192</v>
      </c>
      <c r="C28" t="str">
        <f t="shared" si="4"/>
        <v>1</v>
      </c>
      <c r="D28" t="str">
        <f t="shared" si="5"/>
        <v>2</v>
      </c>
      <c r="E28">
        <f t="shared" si="6"/>
      </c>
      <c r="F28" t="str">
        <f t="shared" si="7"/>
        <v>  </v>
      </c>
      <c r="G28" t="str">
        <f t="shared" si="8"/>
        <v>  </v>
      </c>
      <c r="H28" s="13">
        <f t="shared" si="9"/>
        <v>62.963726298</v>
      </c>
      <c r="I28" s="3">
        <f>'orig. data'!D26</f>
        <v>48.150627501</v>
      </c>
      <c r="J28" s="3">
        <f>'orig. data'!S26</f>
        <v>50.980662228</v>
      </c>
      <c r="K28" s="13">
        <f t="shared" si="10"/>
        <v>58.800795753</v>
      </c>
      <c r="L28" s="6">
        <f>'orig. data'!B26</f>
        <v>728</v>
      </c>
      <c r="M28" s="6">
        <f>'orig. data'!C26</f>
        <v>14849</v>
      </c>
      <c r="N28" s="12">
        <f>'orig. data'!G26</f>
        <v>2.754119E-12</v>
      </c>
      <c r="P28" s="6">
        <f>'orig. data'!Q26</f>
        <v>803</v>
      </c>
      <c r="Q28" s="6">
        <f>'orig. data'!R26</f>
        <v>15592</v>
      </c>
      <c r="R28" s="12">
        <f>'orig. data'!V26</f>
        <v>8.59006E-05</v>
      </c>
      <c r="T28" s="12">
        <f>'orig. data'!AF26</f>
        <v>0.2035118328</v>
      </c>
      <c r="U28" s="1"/>
      <c r="V28" s="1"/>
      <c r="W28" s="1"/>
    </row>
    <row r="29" spans="1:23" ht="12.75">
      <c r="A29" s="2">
        <v>23</v>
      </c>
      <c r="B29" t="s">
        <v>189</v>
      </c>
      <c r="C29" t="str">
        <f t="shared" si="4"/>
        <v>1</v>
      </c>
      <c r="D29">
        <f t="shared" si="5"/>
      </c>
      <c r="E29">
        <f t="shared" si="6"/>
      </c>
      <c r="F29" t="str">
        <f t="shared" si="7"/>
        <v>  </v>
      </c>
      <c r="G29" t="str">
        <f t="shared" si="8"/>
        <v>  </v>
      </c>
      <c r="H29" s="13">
        <f t="shared" si="9"/>
        <v>62.963726298</v>
      </c>
      <c r="I29" s="3">
        <f>'orig. data'!D23</f>
        <v>57.748563703</v>
      </c>
      <c r="J29" s="3">
        <f>'orig. data'!S23</f>
        <v>56.05841022</v>
      </c>
      <c r="K29" s="13">
        <f t="shared" si="10"/>
        <v>58.800795753</v>
      </c>
      <c r="L29" s="6">
        <f>'orig. data'!B23</f>
        <v>1396</v>
      </c>
      <c r="M29" s="6">
        <f>'orig. data'!C23</f>
        <v>23871</v>
      </c>
      <c r="N29" s="12">
        <f>'orig. data'!G23</f>
        <v>0.0018413706</v>
      </c>
      <c r="P29" s="6">
        <f>'orig. data'!Q23</f>
        <v>1364</v>
      </c>
      <c r="Q29" s="6">
        <f>'orig. data'!R23</f>
        <v>23979</v>
      </c>
      <c r="R29" s="12">
        <f>'orig. data'!V23</f>
        <v>0.0915568853</v>
      </c>
      <c r="T29" s="12">
        <f>'orig. data'!AF23</f>
        <v>0.5858883597</v>
      </c>
      <c r="U29" s="1"/>
      <c r="V29" s="1"/>
      <c r="W29" s="1"/>
    </row>
    <row r="30" spans="1:23" ht="12.75">
      <c r="A30" s="2">
        <v>24</v>
      </c>
      <c r="B30" t="s">
        <v>193</v>
      </c>
      <c r="C30" t="str">
        <f t="shared" si="4"/>
        <v>1</v>
      </c>
      <c r="D30" t="str">
        <f t="shared" si="5"/>
        <v>2</v>
      </c>
      <c r="E30" t="str">
        <f t="shared" si="6"/>
        <v>t</v>
      </c>
      <c r="F30" t="str">
        <f t="shared" si="7"/>
        <v>  </v>
      </c>
      <c r="G30" t="str">
        <f t="shared" si="8"/>
        <v>  </v>
      </c>
      <c r="H30" s="13">
        <f t="shared" si="9"/>
        <v>62.963726298</v>
      </c>
      <c r="I30" s="3">
        <f>'orig. data'!D27</f>
        <v>40.221448206</v>
      </c>
      <c r="J30" s="3">
        <f>'orig. data'!S27</f>
        <v>49.45301776</v>
      </c>
      <c r="K30" s="13">
        <f t="shared" si="10"/>
        <v>58.800795753</v>
      </c>
      <c r="L30" s="6">
        <f>'orig. data'!B27</f>
        <v>667</v>
      </c>
      <c r="M30" s="6">
        <f>'orig. data'!C27</f>
        <v>16152</v>
      </c>
      <c r="N30" s="12">
        <f>'orig. data'!G27</f>
        <v>8.731732E-30</v>
      </c>
      <c r="P30" s="6">
        <f>'orig. data'!Q27</f>
        <v>666</v>
      </c>
      <c r="Q30" s="6">
        <f>'orig. data'!R27</f>
        <v>13183</v>
      </c>
      <c r="R30" s="12">
        <f>'orig. data'!V27</f>
        <v>1.35889E-05</v>
      </c>
      <c r="T30" s="12">
        <f>'orig. data'!AF27</f>
        <v>9.39431E-05</v>
      </c>
      <c r="U30" s="1"/>
      <c r="V30" s="1"/>
      <c r="W30" s="1"/>
    </row>
    <row r="31" spans="1:23" ht="12.75">
      <c r="A31" s="2">
        <v>25</v>
      </c>
      <c r="B31" t="s">
        <v>194</v>
      </c>
      <c r="C31" t="str">
        <f t="shared" si="4"/>
        <v>1</v>
      </c>
      <c r="D31" t="str">
        <f t="shared" si="5"/>
        <v>2</v>
      </c>
      <c r="E31">
        <f t="shared" si="6"/>
      </c>
      <c r="F31" t="str">
        <f t="shared" si="7"/>
        <v>  </v>
      </c>
      <c r="G31" t="str">
        <f t="shared" si="8"/>
        <v>  </v>
      </c>
      <c r="H31" s="13">
        <f t="shared" si="9"/>
        <v>62.963726298</v>
      </c>
      <c r="I31" s="3">
        <f>'orig. data'!D28</f>
        <v>79.80701894</v>
      </c>
      <c r="J31" s="3">
        <f>'orig. data'!S28</f>
        <v>79.868443264</v>
      </c>
      <c r="K31" s="13">
        <f t="shared" si="10"/>
        <v>58.800795753</v>
      </c>
      <c r="L31" s="6">
        <f>'orig. data'!B28</f>
        <v>681</v>
      </c>
      <c r="M31" s="6">
        <f>'orig. data'!C28</f>
        <v>8604</v>
      </c>
      <c r="N31" s="12">
        <f>'orig. data'!G28</f>
        <v>1.8170669E-09</v>
      </c>
      <c r="O31" s="9"/>
      <c r="P31" s="6">
        <f>'orig. data'!Q28</f>
        <v>762</v>
      </c>
      <c r="Q31" s="6">
        <f>'orig. data'!R28</f>
        <v>9470</v>
      </c>
      <c r="R31" s="12">
        <f>'orig. data'!V28</f>
        <v>1.935329E-16</v>
      </c>
      <c r="T31" s="12">
        <f>'orig. data'!AF28</f>
        <v>0.8569505669</v>
      </c>
      <c r="U31" s="1"/>
      <c r="V31" s="1"/>
      <c r="W31" s="1"/>
    </row>
    <row r="32" spans="1:23" ht="12.75">
      <c r="A32" s="2">
        <v>26</v>
      </c>
      <c r="B32" t="s">
        <v>196</v>
      </c>
      <c r="C32" t="str">
        <f t="shared" si="4"/>
        <v>1</v>
      </c>
      <c r="D32" t="str">
        <f t="shared" si="5"/>
        <v>2</v>
      </c>
      <c r="E32">
        <f t="shared" si="6"/>
      </c>
      <c r="F32" t="str">
        <f t="shared" si="7"/>
        <v>  </v>
      </c>
      <c r="G32" t="str">
        <f t="shared" si="8"/>
        <v>  </v>
      </c>
      <c r="H32" s="13">
        <f t="shared" si="9"/>
        <v>62.963726298</v>
      </c>
      <c r="I32" s="3">
        <f>'orig. data'!D30</f>
        <v>144.03957816</v>
      </c>
      <c r="J32" s="3">
        <f>'orig. data'!S30</f>
        <v>136.02986194</v>
      </c>
      <c r="K32" s="13">
        <f t="shared" si="10"/>
        <v>58.800795753</v>
      </c>
      <c r="L32" s="6">
        <f>'orig. data'!B30</f>
        <v>1610</v>
      </c>
      <c r="M32" s="6">
        <f>'orig. data'!C30</f>
        <v>11023</v>
      </c>
      <c r="N32" s="12">
        <f>'orig. data'!G30</f>
        <v>3.1959E-223</v>
      </c>
      <c r="O32" s="9"/>
      <c r="P32" s="6">
        <f>'orig. data'!Q30</f>
        <v>1386</v>
      </c>
      <c r="Q32" s="6">
        <f>'orig. data'!R30</f>
        <v>10197</v>
      </c>
      <c r="R32" s="12">
        <f>'orig. data'!V30</f>
        <v>4.52381E-199</v>
      </c>
      <c r="T32" s="12">
        <f>'orig. data'!AF30</f>
        <v>0.1871894289</v>
      </c>
      <c r="U32" s="1"/>
      <c r="V32" s="1"/>
      <c r="W32" s="1"/>
    </row>
    <row r="33" spans="1:23" ht="12.75">
      <c r="A33" s="2">
        <v>27</v>
      </c>
      <c r="B33" t="s">
        <v>195</v>
      </c>
      <c r="C33" t="str">
        <f t="shared" si="4"/>
        <v>1</v>
      </c>
      <c r="D33" t="str">
        <f t="shared" si="5"/>
        <v>2</v>
      </c>
      <c r="E33">
        <f t="shared" si="6"/>
      </c>
      <c r="F33" t="str">
        <f t="shared" si="7"/>
        <v>  </v>
      </c>
      <c r="G33" t="str">
        <f t="shared" si="8"/>
        <v>  </v>
      </c>
      <c r="H33" s="13">
        <f t="shared" si="9"/>
        <v>62.963726298</v>
      </c>
      <c r="I33" s="3">
        <f>'orig. data'!D29</f>
        <v>110.76570811</v>
      </c>
      <c r="J33" s="3">
        <f>'orig. data'!S29</f>
        <v>111.5832295</v>
      </c>
      <c r="K33" s="13">
        <f t="shared" si="10"/>
        <v>58.800795753</v>
      </c>
      <c r="L33" s="6">
        <f>'orig. data'!B29</f>
        <v>1904</v>
      </c>
      <c r="M33" s="6">
        <f>'orig. data'!C29</f>
        <v>16370</v>
      </c>
      <c r="N33" s="12">
        <f>'orig. data'!G29</f>
        <v>2.39169E-122</v>
      </c>
      <c r="O33" s="9"/>
      <c r="P33" s="6">
        <f>'orig. data'!Q29</f>
        <v>1900</v>
      </c>
      <c r="Q33" s="6">
        <f>'orig. data'!R29</f>
        <v>16780</v>
      </c>
      <c r="R33" s="12">
        <f>'orig. data'!V29</f>
        <v>1.49481E-155</v>
      </c>
      <c r="T33" s="12">
        <f>'orig. data'!AF29</f>
        <v>0.6181499383</v>
      </c>
      <c r="U33" s="1"/>
      <c r="V33" s="1"/>
      <c r="W33" s="1"/>
    </row>
    <row r="34" spans="2:23" ht="12.75">
      <c r="B34"/>
      <c r="C34"/>
      <c r="D34"/>
      <c r="E34"/>
      <c r="F34"/>
      <c r="G34"/>
      <c r="H34" s="13"/>
      <c r="I34" s="3"/>
      <c r="J34" s="3"/>
      <c r="K34" s="13"/>
      <c r="L34" s="6"/>
      <c r="M34" s="6"/>
      <c r="N34" s="12"/>
      <c r="O34" s="9"/>
      <c r="P34" s="6"/>
      <c r="Q34" s="6"/>
      <c r="R34" s="12"/>
      <c r="T34" s="12"/>
      <c r="U34" s="1"/>
      <c r="V34" s="1"/>
      <c r="W34" s="1"/>
    </row>
    <row r="35" spans="1:23" ht="12.75">
      <c r="A35" s="2">
        <v>28</v>
      </c>
      <c r="B35" t="s">
        <v>197</v>
      </c>
      <c r="C35" t="str">
        <f t="shared" si="4"/>
        <v>1</v>
      </c>
      <c r="D35" t="str">
        <f t="shared" si="5"/>
        <v>2</v>
      </c>
      <c r="E35">
        <f t="shared" si="6"/>
      </c>
      <c r="F35" t="str">
        <f>IF(AND(L35&gt;0,L35&lt;=5),"T1c"," ")&amp;IF(AND(M35&gt;0,M35&lt;=5),"T1p"," ")</f>
        <v>  </v>
      </c>
      <c r="G35" t="str">
        <f>IF(AND(P35&gt;0,P35&lt;=5),"T2c"," ")&amp;IF(AND(Q35&gt;0,Q35&lt;=5),"T2p"," ")</f>
        <v>  </v>
      </c>
      <c r="H35" s="13">
        <f>I$20</f>
        <v>62.963726298</v>
      </c>
      <c r="I35" s="3">
        <f>'orig. data'!D31</f>
        <v>37.098216638</v>
      </c>
      <c r="J35" s="3">
        <f>'orig. data'!S31</f>
        <v>36.480793936</v>
      </c>
      <c r="K35" s="13">
        <f>J$20</f>
        <v>58.800795753</v>
      </c>
      <c r="L35" s="6">
        <f>'orig. data'!B31</f>
        <v>3292</v>
      </c>
      <c r="M35" s="6">
        <f>'orig. data'!C31</f>
        <v>87978</v>
      </c>
      <c r="N35" s="12">
        <f>'orig. data'!G31</f>
        <v>1.43214E-173</v>
      </c>
      <c r="O35" s="9"/>
      <c r="P35" s="6">
        <f>'orig. data'!Q31</f>
        <v>3196</v>
      </c>
      <c r="Q35" s="6">
        <f>'orig. data'!R31</f>
        <v>86374</v>
      </c>
      <c r="R35" s="12">
        <f>'orig. data'!V31</f>
        <v>7.52968E-134</v>
      </c>
      <c r="T35" s="12">
        <f>'orig. data'!AF31</f>
        <v>0.7500523267</v>
      </c>
      <c r="U35" s="1"/>
      <c r="V35" s="1"/>
      <c r="W35" s="1"/>
    </row>
    <row r="36" spans="1:23" ht="12.75">
      <c r="A36" s="2">
        <v>29</v>
      </c>
      <c r="B36" s="16" t="s">
        <v>205</v>
      </c>
      <c r="C36" t="str">
        <f t="shared" si="4"/>
        <v>1</v>
      </c>
      <c r="D36" t="str">
        <f t="shared" si="5"/>
        <v>2</v>
      </c>
      <c r="E36">
        <f t="shared" si="6"/>
      </c>
      <c r="F36" t="str">
        <f>IF(AND(L36&gt;0,L36&lt;=5),"T1c"," ")&amp;IF(AND(M36&gt;0,M36&lt;=5),"T1p"," ")</f>
        <v>  </v>
      </c>
      <c r="G36" t="str">
        <f>IF(AND(P36&gt;0,P36&lt;=5),"T2c"," ")&amp;IF(AND(Q36&gt;0,Q36&lt;=5),"T2p"," ")</f>
        <v>  </v>
      </c>
      <c r="H36" s="13">
        <f>I$20</f>
        <v>62.963726298</v>
      </c>
      <c r="I36" s="3">
        <f>'orig. data'!D32</f>
        <v>66.352760211</v>
      </c>
      <c r="J36" s="3">
        <f>'orig. data'!S32</f>
        <v>66.472281348</v>
      </c>
      <c r="K36" s="13">
        <f>J$20</f>
        <v>58.800795753</v>
      </c>
      <c r="L36" s="6">
        <f>'orig. data'!B32</f>
        <v>3227</v>
      </c>
      <c r="M36" s="6">
        <f>'orig. data'!C32</f>
        <v>47755</v>
      </c>
      <c r="N36" s="12">
        <f>'orig. data'!G32</f>
        <v>0.0058020895</v>
      </c>
      <c r="O36" s="9"/>
      <c r="P36" s="6">
        <f>'orig. data'!Q32</f>
        <v>3178</v>
      </c>
      <c r="Q36" s="6">
        <f>'orig. data'!R32</f>
        <v>47133</v>
      </c>
      <c r="R36" s="12">
        <f>'orig. data'!V32</f>
        <v>1.993149E-10</v>
      </c>
      <c r="T36" s="12">
        <f>'orig. data'!AF32</f>
        <v>0.6723264536</v>
      </c>
      <c r="U36" s="1"/>
      <c r="V36" s="1"/>
      <c r="W36" s="1"/>
    </row>
    <row r="37" spans="1:23" ht="12.75">
      <c r="A37" s="2">
        <v>30</v>
      </c>
      <c r="B37" t="s">
        <v>198</v>
      </c>
      <c r="C37" t="str">
        <f t="shared" si="4"/>
        <v>1</v>
      </c>
      <c r="D37" t="str">
        <f t="shared" si="5"/>
        <v>2</v>
      </c>
      <c r="E37">
        <f t="shared" si="6"/>
      </c>
      <c r="F37" t="str">
        <f>IF(AND(L37&gt;0,L37&lt;=5),"T1c"," ")&amp;IF(AND(M37&gt;0,M37&lt;=5),"T1p"," ")</f>
        <v>  </v>
      </c>
      <c r="G37" t="str">
        <f>IF(AND(P37&gt;0,P37&lt;=5),"T2c"," ")&amp;IF(AND(Q37&gt;0,Q37&lt;=5),"T2p"," ")</f>
        <v>  </v>
      </c>
      <c r="H37" s="13">
        <f>I$20</f>
        <v>62.963726298</v>
      </c>
      <c r="I37" s="3">
        <f>'orig. data'!D33</f>
        <v>113.74589675</v>
      </c>
      <c r="J37" s="3">
        <f>'orig. data'!S33</f>
        <v>112.10160601</v>
      </c>
      <c r="K37" s="13">
        <f>J$20</f>
        <v>58.800795753</v>
      </c>
      <c r="L37" s="6">
        <f>'orig. data'!B33</f>
        <v>3634</v>
      </c>
      <c r="M37" s="6">
        <f>'orig. data'!C33</f>
        <v>30915</v>
      </c>
      <c r="N37" s="12">
        <f>'orig. data'!G33</f>
        <v>1.00908E-235</v>
      </c>
      <c r="O37" s="9"/>
      <c r="P37" s="6">
        <f>'orig. data'!Q33</f>
        <v>3374</v>
      </c>
      <c r="Q37" s="6">
        <f>'orig. data'!R33</f>
        <v>29722</v>
      </c>
      <c r="R37" s="12">
        <f>'orig. data'!V33</f>
        <v>5.78341E-260</v>
      </c>
      <c r="T37" s="12">
        <f>'orig. data'!AF33</f>
        <v>0.8099522792</v>
      </c>
      <c r="U37" s="1"/>
      <c r="V37" s="1"/>
      <c r="W37" s="1"/>
    </row>
    <row r="38" spans="1:23" ht="12.75">
      <c r="A38" s="2">
        <v>31</v>
      </c>
      <c r="B38" t="s">
        <v>199</v>
      </c>
      <c r="C38" t="str">
        <f t="shared" si="4"/>
        <v>1</v>
      </c>
      <c r="D38" t="str">
        <f t="shared" si="5"/>
        <v>2</v>
      </c>
      <c r="E38">
        <f t="shared" si="6"/>
      </c>
      <c r="F38" t="str">
        <f>IF(AND(L38&gt;0,L38&lt;=5),"T1c"," ")&amp;IF(AND(M38&gt;0,M38&lt;=5),"T1p"," ")</f>
        <v>  </v>
      </c>
      <c r="G38" t="str">
        <f>IF(AND(P38&gt;0,P38&lt;=5),"T2c"," ")&amp;IF(AND(Q38&gt;0,Q38&lt;=5),"T2p"," ")</f>
        <v>  </v>
      </c>
      <c r="H38" s="13">
        <f aca="true" t="shared" si="11" ref="H38:N38">H9</f>
        <v>62.963726298</v>
      </c>
      <c r="I38" s="3">
        <f t="shared" si="11"/>
        <v>53.948330082</v>
      </c>
      <c r="J38" s="3">
        <f t="shared" si="11"/>
        <v>53.221011149</v>
      </c>
      <c r="K38" s="13">
        <f t="shared" si="11"/>
        <v>58.800795753</v>
      </c>
      <c r="L38" s="6">
        <f t="shared" si="11"/>
        <v>10153</v>
      </c>
      <c r="M38" s="6">
        <f t="shared" si="11"/>
        <v>166648</v>
      </c>
      <c r="N38" s="12">
        <f t="shared" si="11"/>
        <v>1.879864E-32</v>
      </c>
      <c r="O38" s="9"/>
      <c r="P38" s="6">
        <f>P9</f>
        <v>9748</v>
      </c>
      <c r="Q38" s="6">
        <f>Q9</f>
        <v>163229</v>
      </c>
      <c r="R38" s="12">
        <f>R9</f>
        <v>1.176999E-13</v>
      </c>
      <c r="T38" s="12">
        <f>T9</f>
        <v>0.8874329203</v>
      </c>
      <c r="U38" s="1"/>
      <c r="V38" s="1"/>
      <c r="W38" s="1"/>
    </row>
    <row r="39" spans="1:23" ht="12.75">
      <c r="A39" s="2">
        <v>32</v>
      </c>
      <c r="B39" t="str">
        <f>B20</f>
        <v>Manitoba (t)</v>
      </c>
      <c r="C39">
        <f t="shared" si="4"/>
      </c>
      <c r="D39">
        <f t="shared" si="5"/>
      </c>
      <c r="E39" t="str">
        <f t="shared" si="6"/>
        <v>t</v>
      </c>
      <c r="F39" t="str">
        <f>IF(AND(L39&gt;0,L39&lt;=5),"T1c"," ")&amp;IF(AND(M39&gt;0,M39&lt;=5),"T1p"," ")</f>
        <v>  </v>
      </c>
      <c r="G39" t="str">
        <f>IF(AND(P39&gt;0,P39&lt;=5),"T2c"," ")&amp;IF(AND(Q39&gt;0,Q39&lt;=5),"T2p"," ")</f>
        <v>  </v>
      </c>
      <c r="H39" s="13">
        <f aca="true" t="shared" si="12" ref="H39:N39">H20</f>
        <v>62.963726298</v>
      </c>
      <c r="I39" s="3">
        <f t="shared" si="12"/>
        <v>62.963726298</v>
      </c>
      <c r="J39" s="3">
        <f t="shared" si="12"/>
        <v>58.800795753</v>
      </c>
      <c r="K39" s="13">
        <f t="shared" si="12"/>
        <v>58.800795753</v>
      </c>
      <c r="L39" s="6">
        <f t="shared" si="12"/>
        <v>20163</v>
      </c>
      <c r="M39" s="6">
        <f t="shared" si="12"/>
        <v>320232</v>
      </c>
      <c r="N39" s="12" t="str">
        <f t="shared" si="12"/>
        <v> </v>
      </c>
      <c r="O39" s="9"/>
      <c r="P39" s="6">
        <f>P20</f>
        <v>18562</v>
      </c>
      <c r="Q39" s="6">
        <f>Q20</f>
        <v>315676</v>
      </c>
      <c r="R39" s="12" t="str">
        <f>R20</f>
        <v> </v>
      </c>
      <c r="T39" s="12">
        <f>T20</f>
        <v>5.0092582E-09</v>
      </c>
      <c r="U39" s="1"/>
      <c r="V39" s="1"/>
      <c r="W39" s="1"/>
    </row>
    <row r="40" spans="2:23" ht="12.75">
      <c r="B40"/>
      <c r="C40"/>
      <c r="D40"/>
      <c r="E40"/>
      <c r="F40"/>
      <c r="G40"/>
      <c r="H40" s="13"/>
      <c r="I40" s="3"/>
      <c r="J40" s="3"/>
      <c r="K40" s="13"/>
      <c r="L40" s="6"/>
      <c r="M40" s="6"/>
      <c r="N40" s="12"/>
      <c r="O40" s="9"/>
      <c r="P40" s="6"/>
      <c r="Q40" s="6"/>
      <c r="R40" s="12"/>
      <c r="T40" s="12"/>
      <c r="U40" s="1"/>
      <c r="V40" s="1"/>
      <c r="W40" s="1"/>
    </row>
    <row r="41" spans="1:23" ht="12.75">
      <c r="A41" s="2">
        <v>33</v>
      </c>
      <c r="B41" t="s">
        <v>206</v>
      </c>
      <c r="C41" t="str">
        <f>IF(AND(N41&lt;=0.005,N41&gt;0),"1","")</f>
        <v>1</v>
      </c>
      <c r="D41" t="str">
        <f>IF(AND(R41&lt;=0.005,R41&gt;0),"2","")</f>
        <v>2</v>
      </c>
      <c r="E41">
        <f>IF(AND(T41&lt;=0.005,T41&gt;0),"t","")</f>
      </c>
      <c r="F41" t="str">
        <f>IF(AND(L41&gt;0,L41&lt;=5),"T1c"," ")&amp;IF(AND(M41&gt;0,M41&lt;=5),"T1p"," ")</f>
        <v>  </v>
      </c>
      <c r="G41" t="str">
        <f>IF(AND(P41&gt;0,P41&lt;=5),"T2c"," ")&amp;IF(AND(Q41&gt;0,Q41&lt;=5),"T2p"," ")</f>
        <v>  </v>
      </c>
      <c r="H41" s="13">
        <f>I$20</f>
        <v>62.963726298</v>
      </c>
      <c r="I41" s="3">
        <f>'orig. data'!D34</f>
        <v>36.921855993</v>
      </c>
      <c r="J41" s="3">
        <f>'orig. data'!S34</f>
        <v>30.623186501</v>
      </c>
      <c r="K41" s="13">
        <f>J$20</f>
        <v>58.800795753</v>
      </c>
      <c r="L41" s="6">
        <f>'orig. data'!B34</f>
        <v>187</v>
      </c>
      <c r="M41" s="6">
        <f>'orig. data'!C34</f>
        <v>5261</v>
      </c>
      <c r="N41" s="12">
        <f>'orig. data'!G34</f>
        <v>5.115678E-13</v>
      </c>
      <c r="O41" s="9"/>
      <c r="P41" s="6">
        <f>'orig. data'!Q34</f>
        <v>163</v>
      </c>
      <c r="Q41" s="6">
        <f>'orig. data'!R34</f>
        <v>5340</v>
      </c>
      <c r="R41" s="12">
        <f>'orig. data'!V34</f>
        <v>1.481045E-16</v>
      </c>
      <c r="T41" s="12">
        <f>'orig. data'!AF34</f>
        <v>0.0978791988</v>
      </c>
      <c r="U41" s="1"/>
      <c r="V41" s="1"/>
      <c r="W41" s="1"/>
    </row>
    <row r="42" spans="1:23" ht="12.75">
      <c r="A42" s="2">
        <v>34</v>
      </c>
      <c r="B42" t="s">
        <v>207</v>
      </c>
      <c r="C42" t="str">
        <f aca="true" t="shared" si="13" ref="C42:C120">IF(AND(N42&lt;=0.005,N42&gt;0),"1","")</f>
        <v>1</v>
      </c>
      <c r="D42" t="str">
        <f aca="true" t="shared" si="14" ref="D42:D120">IF(AND(R42&lt;=0.005,R42&gt;0),"2","")</f>
        <v>2</v>
      </c>
      <c r="E42">
        <f aca="true" t="shared" si="15" ref="E42:E120">IF(AND(T42&lt;=0.005,T42&gt;0),"t","")</f>
      </c>
      <c r="F42" t="str">
        <f>IF(AND(L42&gt;0,L42&lt;=5),"T1c"," ")&amp;IF(AND(M42&gt;0,M42&lt;=5),"T1p"," ")</f>
        <v>  </v>
      </c>
      <c r="G42" t="str">
        <f>IF(AND(P42&gt;0,P42&lt;=5),"T2c"," ")&amp;IF(AND(Q42&gt;0,Q42&lt;=5),"T2p"," ")</f>
        <v>  </v>
      </c>
      <c r="H42" s="13">
        <f>I$20</f>
        <v>62.963726298</v>
      </c>
      <c r="I42" s="3">
        <f>'orig. data'!D35</f>
        <v>35.668508714</v>
      </c>
      <c r="J42" s="3">
        <f>'orig. data'!S35</f>
        <v>27.407015468</v>
      </c>
      <c r="K42" s="13">
        <f>J$20</f>
        <v>58.800795753</v>
      </c>
      <c r="L42" s="6">
        <f>'orig. data'!B35</f>
        <v>226</v>
      </c>
      <c r="M42" s="6">
        <f>'orig. data'!C35</f>
        <v>6317</v>
      </c>
      <c r="N42" s="12">
        <f>'orig. data'!G35</f>
        <v>3.693455E-17</v>
      </c>
      <c r="O42" s="9"/>
      <c r="P42" s="6">
        <f>'orig. data'!Q35</f>
        <v>188</v>
      </c>
      <c r="Q42" s="6">
        <f>'orig. data'!R35</f>
        <v>6901</v>
      </c>
      <c r="R42" s="12">
        <f>'orig. data'!V35</f>
        <v>2.59133E-25</v>
      </c>
      <c r="T42" s="12">
        <f>'orig. data'!AF35</f>
        <v>0.0102461931</v>
      </c>
      <c r="U42" s="1"/>
      <c r="V42" s="1"/>
      <c r="W42" s="1"/>
    </row>
    <row r="43" spans="1:20" ht="12.75">
      <c r="A43" s="2">
        <v>35</v>
      </c>
      <c r="B43" t="s">
        <v>208</v>
      </c>
      <c r="C43" t="str">
        <f t="shared" si="13"/>
        <v>1</v>
      </c>
      <c r="D43" t="str">
        <f t="shared" si="14"/>
        <v>2</v>
      </c>
      <c r="E43">
        <f t="shared" si="15"/>
      </c>
      <c r="F43" t="str">
        <f>IF(AND(L43&gt;0,L43&lt;=5),"T1c"," ")&amp;IF(AND(M43&gt;0,M43&lt;=5),"T1p"," ")</f>
        <v>  </v>
      </c>
      <c r="G43" t="str">
        <f>IF(AND(P43&gt;0,P43&lt;=5),"T2c"," ")&amp;IF(AND(Q43&gt;0,Q43&lt;=5),"T2p"," ")</f>
        <v>  </v>
      </c>
      <c r="H43" s="13">
        <f>I$20</f>
        <v>62.963726298</v>
      </c>
      <c r="I43" s="3">
        <f>'orig. data'!D36</f>
        <v>30.668970918</v>
      </c>
      <c r="J43" s="3">
        <f>'orig. data'!S36</f>
        <v>29.758033049</v>
      </c>
      <c r="K43" s="13">
        <f>J$20</f>
        <v>58.800795753</v>
      </c>
      <c r="L43" s="6">
        <f>'orig. data'!B36</f>
        <v>103</v>
      </c>
      <c r="M43" s="6">
        <f>'orig. data'!C36</f>
        <v>3377</v>
      </c>
      <c r="N43" s="12">
        <f>'orig. data'!G36</f>
        <v>9.410424E-13</v>
      </c>
      <c r="O43" s="9"/>
      <c r="P43" s="6">
        <f>'orig. data'!Q36</f>
        <v>104</v>
      </c>
      <c r="Q43" s="6">
        <f>'orig. data'!R36</f>
        <v>3609</v>
      </c>
      <c r="R43" s="12">
        <f>'orig. data'!V36</f>
        <v>4.489615E-12</v>
      </c>
      <c r="T43" s="12">
        <f>'orig. data'!AF36</f>
        <v>0.8790606262</v>
      </c>
    </row>
    <row r="44" spans="1:20" ht="12.75">
      <c r="A44" s="2">
        <v>36</v>
      </c>
      <c r="B44" t="s">
        <v>209</v>
      </c>
      <c r="C44" t="str">
        <f t="shared" si="13"/>
        <v>1</v>
      </c>
      <c r="D44" t="str">
        <f t="shared" si="14"/>
        <v>2</v>
      </c>
      <c r="E44">
        <f t="shared" si="15"/>
      </c>
      <c r="F44" t="str">
        <f>IF(AND(L44&gt;0,L44&lt;=5),"T1c"," ")&amp;IF(AND(M44&gt;0,M44&lt;=5),"T1p"," ")</f>
        <v>  </v>
      </c>
      <c r="G44" t="str">
        <f>IF(AND(P44&gt;0,P44&lt;=5),"T2c"," ")&amp;IF(AND(Q44&gt;0,Q44&lt;=5),"T2p"," ")</f>
        <v>  </v>
      </c>
      <c r="H44" s="13">
        <f>I$20</f>
        <v>62.963726298</v>
      </c>
      <c r="I44" s="3">
        <f>'orig. data'!D37</f>
        <v>34.242367926</v>
      </c>
      <c r="J44" s="3">
        <f>'orig. data'!S37</f>
        <v>33.360164016</v>
      </c>
      <c r="K44" s="13">
        <f>J$20</f>
        <v>58.800795753</v>
      </c>
      <c r="L44" s="6">
        <f>'orig. data'!B37</f>
        <v>53</v>
      </c>
      <c r="M44" s="6">
        <f>'orig. data'!C37</f>
        <v>1495</v>
      </c>
      <c r="N44" s="12">
        <f>'orig. data'!G37</f>
        <v>2.11151E-05</v>
      </c>
      <c r="O44" s="9"/>
      <c r="P44" s="6">
        <f>'orig. data'!Q37</f>
        <v>45</v>
      </c>
      <c r="Q44" s="6">
        <f>'orig. data'!R37</f>
        <v>1399</v>
      </c>
      <c r="R44" s="12">
        <f>'orig. data'!V37</f>
        <v>0.0001779539</v>
      </c>
      <c r="T44" s="12">
        <f>'orig. data'!AF37</f>
        <v>0.9336323581</v>
      </c>
    </row>
    <row r="45" spans="2:20" ht="12.75">
      <c r="B45"/>
      <c r="C45"/>
      <c r="D45"/>
      <c r="E45"/>
      <c r="F45"/>
      <c r="G45"/>
      <c r="H45" s="13"/>
      <c r="I45" s="3"/>
      <c r="J45" s="3"/>
      <c r="K45" s="13"/>
      <c r="L45" s="6"/>
      <c r="M45" s="6"/>
      <c r="N45" s="12"/>
      <c r="O45" s="9"/>
      <c r="P45" s="6"/>
      <c r="Q45" s="6"/>
      <c r="R45" s="12"/>
      <c r="T45" s="12"/>
    </row>
    <row r="46" spans="1:20" ht="12.75">
      <c r="A46" s="2">
        <v>37</v>
      </c>
      <c r="B46" t="s">
        <v>210</v>
      </c>
      <c r="C46" t="str">
        <f t="shared" si="13"/>
        <v>1</v>
      </c>
      <c r="D46" t="str">
        <f t="shared" si="14"/>
        <v>2</v>
      </c>
      <c r="E46">
        <f t="shared" si="15"/>
      </c>
      <c r="F46" t="str">
        <f aca="true" t="shared" si="16" ref="F46:F54">IF(AND(L46&gt;0,L46&lt;=5),"T1c"," ")&amp;IF(AND(M46&gt;0,M46&lt;=5),"T1p"," ")</f>
        <v>  </v>
      </c>
      <c r="G46" t="str">
        <f aca="true" t="shared" si="17" ref="G46:G54">IF(AND(P46&gt;0,P46&lt;=5),"T2c"," ")&amp;IF(AND(Q46&gt;0,Q46&lt;=5),"T2p"," ")</f>
        <v>  </v>
      </c>
      <c r="H46" s="13">
        <f aca="true" t="shared" si="18" ref="H46:H54">I$20</f>
        <v>62.963726298</v>
      </c>
      <c r="I46" s="3">
        <f>'orig. data'!D38</f>
        <v>23.808533508</v>
      </c>
      <c r="J46" s="3">
        <f>'orig. data'!S38</f>
        <v>27.41092372</v>
      </c>
      <c r="K46" s="13">
        <f aca="true" t="shared" si="19" ref="K46:K54">J$20</f>
        <v>58.800795753</v>
      </c>
      <c r="L46" s="6">
        <f>'orig. data'!B38</f>
        <v>68</v>
      </c>
      <c r="M46" s="6">
        <f>'orig. data'!C38</f>
        <v>2734</v>
      </c>
      <c r="N46" s="12">
        <f>'orig. data'!G38</f>
        <v>8.031943E-14</v>
      </c>
      <c r="O46" s="9"/>
      <c r="P46" s="6">
        <f>'orig. data'!Q38</f>
        <v>81</v>
      </c>
      <c r="Q46" s="6">
        <f>'orig. data'!R38</f>
        <v>2891</v>
      </c>
      <c r="R46" s="12">
        <f>'orig. data'!V38</f>
        <v>2.812233E-11</v>
      </c>
      <c r="T46" s="12">
        <f>'orig. data'!AF38</f>
        <v>0.3874588976</v>
      </c>
    </row>
    <row r="47" spans="1:20" ht="12.75">
      <c r="A47" s="2">
        <v>38</v>
      </c>
      <c r="B47" t="s">
        <v>309</v>
      </c>
      <c r="C47" t="str">
        <f t="shared" si="13"/>
        <v>1</v>
      </c>
      <c r="D47" t="str">
        <f t="shared" si="14"/>
        <v>2</v>
      </c>
      <c r="E47">
        <f t="shared" si="15"/>
      </c>
      <c r="F47" t="str">
        <f t="shared" si="16"/>
        <v>  </v>
      </c>
      <c r="G47" t="str">
        <f t="shared" si="17"/>
        <v>  </v>
      </c>
      <c r="H47" s="13">
        <f t="shared" si="18"/>
        <v>62.963726298</v>
      </c>
      <c r="I47" s="3">
        <f>'orig. data'!D39</f>
        <v>32.925984427</v>
      </c>
      <c r="J47" s="3">
        <f>'orig. data'!S39</f>
        <v>17.497674148</v>
      </c>
      <c r="K47" s="13">
        <f t="shared" si="19"/>
        <v>58.800795753</v>
      </c>
      <c r="L47" s="6">
        <f>'orig. data'!B39</f>
        <v>55</v>
      </c>
      <c r="M47" s="6">
        <f>'orig. data'!C39</f>
        <v>1515</v>
      </c>
      <c r="N47" s="12">
        <f>'orig. data'!G39</f>
        <v>1.50639E-05</v>
      </c>
      <c r="P47" s="6">
        <f>'orig. data'!Q39</f>
        <v>34</v>
      </c>
      <c r="Q47" s="6">
        <f>'orig. data'!R39</f>
        <v>1848</v>
      </c>
      <c r="R47" s="12">
        <f>'orig. data'!V39</f>
        <v>1.465746E-10</v>
      </c>
      <c r="T47" s="12">
        <f>'orig. data'!AF39</f>
        <v>0.0097023828</v>
      </c>
    </row>
    <row r="48" spans="1:20" ht="12.75">
      <c r="A48" s="2">
        <v>39</v>
      </c>
      <c r="B48" t="s">
        <v>211</v>
      </c>
      <c r="C48" t="str">
        <f t="shared" si="13"/>
        <v>1</v>
      </c>
      <c r="D48" t="str">
        <f t="shared" si="14"/>
        <v>2</v>
      </c>
      <c r="E48" t="str">
        <f t="shared" si="15"/>
        <v>t</v>
      </c>
      <c r="F48" t="str">
        <f t="shared" si="16"/>
        <v>  </v>
      </c>
      <c r="G48" t="str">
        <f t="shared" si="17"/>
        <v>  </v>
      </c>
      <c r="H48" s="13">
        <f t="shared" si="18"/>
        <v>62.963726298</v>
      </c>
      <c r="I48" s="3">
        <f>'orig. data'!D40</f>
        <v>36.461078822</v>
      </c>
      <c r="J48" s="3">
        <f>'orig. data'!S40</f>
        <v>23.696474859</v>
      </c>
      <c r="K48" s="13">
        <f t="shared" si="19"/>
        <v>58.800795753</v>
      </c>
      <c r="L48" s="6">
        <f>'orig. data'!B40</f>
        <v>130</v>
      </c>
      <c r="M48" s="6">
        <f>'orig. data'!C40</f>
        <v>3660</v>
      </c>
      <c r="N48" s="12">
        <f>'orig. data'!G40</f>
        <v>6.336045E-10</v>
      </c>
      <c r="P48" s="6">
        <f>'orig. data'!Q40</f>
        <v>98</v>
      </c>
      <c r="Q48" s="6">
        <f>'orig. data'!R40</f>
        <v>4046</v>
      </c>
      <c r="R48" s="12">
        <f>'orig. data'!V40</f>
        <v>7.30038E-18</v>
      </c>
      <c r="T48" s="12">
        <f>'orig. data'!AF40</f>
        <v>0.0021059062</v>
      </c>
    </row>
    <row r="49" spans="1:20" ht="12.75">
      <c r="A49" s="2">
        <v>40</v>
      </c>
      <c r="B49" t="s">
        <v>212</v>
      </c>
      <c r="C49" t="str">
        <f t="shared" si="13"/>
        <v>1</v>
      </c>
      <c r="D49" t="str">
        <f t="shared" si="14"/>
        <v>2</v>
      </c>
      <c r="E49">
        <f t="shared" si="15"/>
      </c>
      <c r="F49" t="str">
        <f t="shared" si="16"/>
        <v>  </v>
      </c>
      <c r="G49" t="str">
        <f t="shared" si="17"/>
        <v>  </v>
      </c>
      <c r="H49" s="13">
        <f t="shared" si="18"/>
        <v>62.963726298</v>
      </c>
      <c r="I49" s="3">
        <f>'orig. data'!D41</f>
        <v>24.844148975</v>
      </c>
      <c r="J49" s="3">
        <f>'orig. data'!S41</f>
        <v>16.25197275</v>
      </c>
      <c r="K49" s="13">
        <f t="shared" si="19"/>
        <v>58.800795753</v>
      </c>
      <c r="L49" s="6">
        <f>'orig. data'!B41</f>
        <v>36</v>
      </c>
      <c r="M49" s="6">
        <f>'orig. data'!C41</f>
        <v>1498</v>
      </c>
      <c r="N49" s="12">
        <f>'orig. data'!G41</f>
        <v>3.7180993E-08</v>
      </c>
      <c r="P49" s="6">
        <f>'orig. data'!Q41</f>
        <v>26</v>
      </c>
      <c r="Q49" s="6">
        <f>'orig. data'!R41</f>
        <v>1445</v>
      </c>
      <c r="R49" s="12">
        <f>'orig. data'!V41</f>
        <v>2.918642E-09</v>
      </c>
      <c r="T49" s="12">
        <f>'orig. data'!AF41</f>
        <v>0.1300516889</v>
      </c>
    </row>
    <row r="50" spans="1:20" ht="12.75">
      <c r="A50" s="2">
        <v>41</v>
      </c>
      <c r="B50" t="s">
        <v>214</v>
      </c>
      <c r="C50" t="str">
        <f t="shared" si="13"/>
        <v>1</v>
      </c>
      <c r="D50" t="str">
        <f t="shared" si="14"/>
        <v>2</v>
      </c>
      <c r="E50">
        <f t="shared" si="15"/>
      </c>
      <c r="F50" t="str">
        <f t="shared" si="16"/>
        <v>  </v>
      </c>
      <c r="G50" t="str">
        <f t="shared" si="17"/>
        <v>  </v>
      </c>
      <c r="H50" s="13">
        <f t="shared" si="18"/>
        <v>62.963726298</v>
      </c>
      <c r="I50" s="3">
        <f>'orig. data'!D43</f>
        <v>24.498913932</v>
      </c>
      <c r="J50" s="3">
        <f>'orig. data'!S43</f>
        <v>20.034316918</v>
      </c>
      <c r="K50" s="13">
        <f t="shared" si="19"/>
        <v>58.800795753</v>
      </c>
      <c r="L50" s="6">
        <f>'orig. data'!B43</f>
        <v>77</v>
      </c>
      <c r="M50" s="6">
        <f>'orig. data'!C43</f>
        <v>3218</v>
      </c>
      <c r="N50" s="12">
        <f>'orig. data'!G43</f>
        <v>1.695216E-16</v>
      </c>
      <c r="P50" s="6">
        <f>'orig. data'!Q43</f>
        <v>68</v>
      </c>
      <c r="Q50" s="6">
        <f>'orig. data'!R43</f>
        <v>3311</v>
      </c>
      <c r="R50" s="12">
        <f>'orig. data'!V43</f>
        <v>1.089061E-17</v>
      </c>
      <c r="T50" s="12">
        <f>'orig. data'!AF43</f>
        <v>0.2570578097</v>
      </c>
    </row>
    <row r="51" spans="1:20" ht="12.75">
      <c r="A51" s="2">
        <v>42</v>
      </c>
      <c r="B51" t="s">
        <v>213</v>
      </c>
      <c r="C51" t="str">
        <f t="shared" si="13"/>
        <v>1</v>
      </c>
      <c r="D51" t="str">
        <f t="shared" si="14"/>
        <v>2</v>
      </c>
      <c r="E51">
        <f t="shared" si="15"/>
      </c>
      <c r="F51" t="str">
        <f t="shared" si="16"/>
        <v>  </v>
      </c>
      <c r="G51" t="str">
        <f t="shared" si="17"/>
        <v>  </v>
      </c>
      <c r="H51" s="13">
        <f t="shared" si="18"/>
        <v>62.963726298</v>
      </c>
      <c r="I51" s="3">
        <f>'orig. data'!D42</f>
        <v>31.128511975</v>
      </c>
      <c r="J51" s="3">
        <f>'orig. data'!S42</f>
        <v>23.914320227</v>
      </c>
      <c r="K51" s="13">
        <f t="shared" si="19"/>
        <v>58.800795753</v>
      </c>
      <c r="L51" s="6">
        <f>'orig. data'!B42</f>
        <v>186</v>
      </c>
      <c r="M51" s="6">
        <f>'orig. data'!C42</f>
        <v>6071</v>
      </c>
      <c r="N51" s="12">
        <f>'orig. data'!G42</f>
        <v>1.413668E-21</v>
      </c>
      <c r="P51" s="6">
        <f>'orig. data'!Q42</f>
        <v>165</v>
      </c>
      <c r="Q51" s="6">
        <f>'orig. data'!R42</f>
        <v>6825</v>
      </c>
      <c r="R51" s="12">
        <f>'orig. data'!V42</f>
        <v>4.730304E-30</v>
      </c>
      <c r="T51" s="12">
        <f>'orig. data'!AF42</f>
        <v>0.0178995762</v>
      </c>
    </row>
    <row r="52" spans="1:20" ht="12.75">
      <c r="A52" s="2">
        <v>43</v>
      </c>
      <c r="B52" t="s">
        <v>215</v>
      </c>
      <c r="C52" t="str">
        <f t="shared" si="13"/>
        <v>1</v>
      </c>
      <c r="D52" t="str">
        <f t="shared" si="14"/>
        <v>2</v>
      </c>
      <c r="E52">
        <f t="shared" si="15"/>
      </c>
      <c r="F52" t="str">
        <f t="shared" si="16"/>
        <v>  </v>
      </c>
      <c r="G52" t="str">
        <f t="shared" si="17"/>
        <v>  </v>
      </c>
      <c r="H52" s="13">
        <f t="shared" si="18"/>
        <v>62.963726298</v>
      </c>
      <c r="I52" s="3">
        <f>'orig. data'!D44</f>
        <v>38.605041196</v>
      </c>
      <c r="J52" s="3">
        <f>'orig. data'!S44</f>
        <v>24.461880584</v>
      </c>
      <c r="K52" s="13">
        <f t="shared" si="19"/>
        <v>58.800795753</v>
      </c>
      <c r="L52" s="6">
        <f>'orig. data'!B44</f>
        <v>44</v>
      </c>
      <c r="M52" s="6">
        <f>'orig. data'!C44</f>
        <v>1137</v>
      </c>
      <c r="N52" s="12">
        <f>'orig. data'!G44</f>
        <v>0.0021990292</v>
      </c>
      <c r="P52" s="6">
        <f>'orig. data'!Q44</f>
        <v>31</v>
      </c>
      <c r="Q52" s="6">
        <f>'orig. data'!R44</f>
        <v>1268</v>
      </c>
      <c r="R52" s="12">
        <f>'orig. data'!V44</f>
        <v>1.2198016E-06</v>
      </c>
      <c r="T52" s="12">
        <f>'orig. data'!AF44</f>
        <v>0.0633546951</v>
      </c>
    </row>
    <row r="53" spans="1:20" ht="12.75">
      <c r="A53" s="2">
        <v>44</v>
      </c>
      <c r="B53" t="s">
        <v>216</v>
      </c>
      <c r="C53" t="str">
        <f t="shared" si="13"/>
        <v>1</v>
      </c>
      <c r="D53">
        <f t="shared" si="14"/>
      </c>
      <c r="E53" t="str">
        <f t="shared" si="15"/>
        <v>t</v>
      </c>
      <c r="F53" t="str">
        <f t="shared" si="16"/>
        <v>  </v>
      </c>
      <c r="G53" t="str">
        <f t="shared" si="17"/>
        <v>  </v>
      </c>
      <c r="H53" s="13">
        <f t="shared" si="18"/>
        <v>62.963726298</v>
      </c>
      <c r="I53" s="3">
        <f>'orig. data'!D45</f>
        <v>73.732866779</v>
      </c>
      <c r="J53" s="3">
        <f>'orig. data'!S45</f>
        <v>59.521360639</v>
      </c>
      <c r="K53" s="13">
        <f t="shared" si="19"/>
        <v>58.800795753</v>
      </c>
      <c r="L53" s="6">
        <f>'orig. data'!B45</f>
        <v>546</v>
      </c>
      <c r="M53" s="6">
        <f>'orig. data'!C45</f>
        <v>7477</v>
      </c>
      <c r="N53" s="12">
        <f>'orig. data'!G45</f>
        <v>0.0002885842</v>
      </c>
      <c r="P53" s="6">
        <f>'orig. data'!Q45</f>
        <v>457</v>
      </c>
      <c r="Q53" s="6">
        <f>'orig. data'!R45</f>
        <v>7621</v>
      </c>
      <c r="R53" s="12">
        <f>'orig. data'!V45</f>
        <v>0.7992560853</v>
      </c>
      <c r="T53" s="12">
        <f>'orig. data'!AF45</f>
        <v>0.0013182257</v>
      </c>
    </row>
    <row r="54" spans="1:20" ht="12.75">
      <c r="A54" s="2">
        <v>45</v>
      </c>
      <c r="B54" t="s">
        <v>217</v>
      </c>
      <c r="C54" t="str">
        <f t="shared" si="13"/>
        <v>1</v>
      </c>
      <c r="D54" t="str">
        <f t="shared" si="14"/>
        <v>2</v>
      </c>
      <c r="E54">
        <f t="shared" si="15"/>
      </c>
      <c r="F54" t="str">
        <f t="shared" si="16"/>
        <v>  </v>
      </c>
      <c r="G54" t="str">
        <f t="shared" si="17"/>
        <v>  </v>
      </c>
      <c r="H54" s="13">
        <f t="shared" si="18"/>
        <v>62.963726298</v>
      </c>
      <c r="I54" s="3">
        <f>'orig. data'!D46</f>
        <v>141.75320729</v>
      </c>
      <c r="J54" s="3">
        <f>'orig. data'!S46</f>
        <v>119.26416753</v>
      </c>
      <c r="K54" s="13">
        <f t="shared" si="19"/>
        <v>58.800795753</v>
      </c>
      <c r="L54" s="6">
        <f>'orig. data'!B46</f>
        <v>267</v>
      </c>
      <c r="M54" s="6">
        <f>'orig. data'!C46</f>
        <v>1906</v>
      </c>
      <c r="N54" s="12">
        <f>'orig. data'!G46</f>
        <v>2.159316E-39</v>
      </c>
      <c r="P54" s="6">
        <f>'orig. data'!Q46</f>
        <v>235</v>
      </c>
      <c r="Q54" s="6">
        <f>'orig. data'!R46</f>
        <v>1982</v>
      </c>
      <c r="R54" s="12">
        <f>'orig. data'!V46</f>
        <v>1.510918E-26</v>
      </c>
      <c r="T54" s="12">
        <f>'orig. data'!AF46</f>
        <v>0.0687039424</v>
      </c>
    </row>
    <row r="55" spans="2:20" ht="12.75">
      <c r="B55"/>
      <c r="C55"/>
      <c r="D55"/>
      <c r="E55"/>
      <c r="F55"/>
      <c r="G55"/>
      <c r="H55" s="13"/>
      <c r="I55" s="3"/>
      <c r="J55" s="3"/>
      <c r="K55" s="13"/>
      <c r="L55" s="6"/>
      <c r="M55" s="6"/>
      <c r="N55" s="12"/>
      <c r="P55" s="6"/>
      <c r="Q55" s="6"/>
      <c r="R55" s="12"/>
      <c r="T55" s="12"/>
    </row>
    <row r="56" spans="1:20" ht="12.75">
      <c r="A56" s="2">
        <v>46</v>
      </c>
      <c r="B56" t="s">
        <v>310</v>
      </c>
      <c r="C56" t="str">
        <f t="shared" si="13"/>
        <v>1</v>
      </c>
      <c r="D56" t="str">
        <f t="shared" si="14"/>
        <v>2</v>
      </c>
      <c r="E56">
        <f t="shared" si="15"/>
      </c>
      <c r="F56" t="str">
        <f aca="true" t="shared" si="20" ref="F56:F61">IF(AND(L56&gt;0,L56&lt;=5),"T1c"," ")&amp;IF(AND(M56&gt;0,M56&lt;=5),"T1p"," ")</f>
        <v>  </v>
      </c>
      <c r="G56" t="str">
        <f aca="true" t="shared" si="21" ref="G56:G61">IF(AND(P56&gt;0,P56&lt;=5),"T2c"," ")&amp;IF(AND(Q56&gt;0,Q56&lt;=5),"T2p"," ")</f>
        <v>  </v>
      </c>
      <c r="H56" s="13">
        <f aca="true" t="shared" si="22" ref="H56:H61">I$20</f>
        <v>62.963726298</v>
      </c>
      <c r="I56" s="3">
        <f>'orig. data'!D54</f>
        <v>26.681902405</v>
      </c>
      <c r="J56" s="3">
        <f>'orig. data'!S54</f>
        <v>17.419213286</v>
      </c>
      <c r="K56" s="13">
        <f aca="true" t="shared" si="23" ref="K56:K61">J$20</f>
        <v>58.800795753</v>
      </c>
      <c r="L56" s="6">
        <f>'orig. data'!B54</f>
        <v>107</v>
      </c>
      <c r="M56" s="6">
        <f>'orig. data'!C54</f>
        <v>4039</v>
      </c>
      <c r="N56" s="12">
        <f>'orig. data'!G54</f>
        <v>1.82124E-18</v>
      </c>
      <c r="P56" s="6">
        <f>'orig. data'!Q54</f>
        <v>70</v>
      </c>
      <c r="Q56" s="6">
        <f>'orig. data'!R54</f>
        <v>3918</v>
      </c>
      <c r="R56" s="12">
        <f>'orig. data'!V54</f>
        <v>1.110005E-22</v>
      </c>
      <c r="T56" s="12">
        <f>'orig. data'!AF54</f>
        <v>0.0081186988</v>
      </c>
    </row>
    <row r="57" spans="1:20" ht="12.75">
      <c r="A57" s="2">
        <v>47</v>
      </c>
      <c r="B57" t="s">
        <v>224</v>
      </c>
      <c r="C57" t="str">
        <f t="shared" si="13"/>
        <v>1</v>
      </c>
      <c r="D57" t="str">
        <f t="shared" si="14"/>
        <v>2</v>
      </c>
      <c r="E57">
        <f t="shared" si="15"/>
      </c>
      <c r="F57" t="str">
        <f t="shared" si="20"/>
        <v>  </v>
      </c>
      <c r="G57" t="str">
        <f t="shared" si="21"/>
        <v>  </v>
      </c>
      <c r="H57" s="13">
        <f t="shared" si="22"/>
        <v>62.963726298</v>
      </c>
      <c r="I57" s="3">
        <f>'orig. data'!D56</f>
        <v>26.05748109</v>
      </c>
      <c r="J57" s="3">
        <f>'orig. data'!S56</f>
        <v>29.468142078</v>
      </c>
      <c r="K57" s="13">
        <f t="shared" si="23"/>
        <v>58.800795753</v>
      </c>
      <c r="L57" s="6">
        <f>'orig. data'!B56</f>
        <v>70</v>
      </c>
      <c r="M57" s="6">
        <f>'orig. data'!C56</f>
        <v>2697</v>
      </c>
      <c r="N57" s="12">
        <f>'orig. data'!G56</f>
        <v>7.285443E-13</v>
      </c>
      <c r="P57" s="6">
        <f>'orig. data'!Q56</f>
        <v>76</v>
      </c>
      <c r="Q57" s="6">
        <f>'orig. data'!R56</f>
        <v>2551</v>
      </c>
      <c r="R57" s="12">
        <f>'orig. data'!V56</f>
        <v>4.3234219E-09</v>
      </c>
      <c r="T57" s="12">
        <f>'orig. data'!AF56</f>
        <v>0.4379492551</v>
      </c>
    </row>
    <row r="58" spans="1:20" ht="12.75">
      <c r="A58" s="2">
        <v>48</v>
      </c>
      <c r="B58" t="s">
        <v>223</v>
      </c>
      <c r="C58" t="str">
        <f t="shared" si="13"/>
        <v>1</v>
      </c>
      <c r="D58">
        <f t="shared" si="14"/>
      </c>
      <c r="E58">
        <f t="shared" si="15"/>
      </c>
      <c r="F58" t="str">
        <f t="shared" si="20"/>
        <v>  </v>
      </c>
      <c r="G58" t="str">
        <f t="shared" si="21"/>
        <v>  </v>
      </c>
      <c r="H58" s="13">
        <f t="shared" si="22"/>
        <v>62.963726298</v>
      </c>
      <c r="I58" s="3">
        <f>'orig. data'!D55</f>
        <v>48.587612712</v>
      </c>
      <c r="J58" s="3">
        <f>'orig. data'!S55</f>
        <v>48.814893526</v>
      </c>
      <c r="K58" s="13">
        <f t="shared" si="23"/>
        <v>58.800795753</v>
      </c>
      <c r="L58" s="6">
        <f>'orig. data'!B55</f>
        <v>137</v>
      </c>
      <c r="M58" s="6">
        <f>'orig. data'!C55</f>
        <v>2829</v>
      </c>
      <c r="N58" s="12">
        <f>'orig. data'!G55</f>
        <v>0.0027573789</v>
      </c>
      <c r="P58" s="6">
        <f>'orig. data'!Q55</f>
        <v>135</v>
      </c>
      <c r="Q58" s="6">
        <f>'orig. data'!R55</f>
        <v>2770</v>
      </c>
      <c r="R58" s="12">
        <f>'orig. data'!V55</f>
        <v>0.0341735298</v>
      </c>
      <c r="T58" s="12">
        <f>'orig. data'!AF55</f>
        <v>0.9129170855</v>
      </c>
    </row>
    <row r="59" spans="1:20" ht="12.75">
      <c r="A59" s="2">
        <v>49</v>
      </c>
      <c r="B59" t="s">
        <v>225</v>
      </c>
      <c r="C59" t="str">
        <f t="shared" si="13"/>
        <v>1</v>
      </c>
      <c r="D59" t="str">
        <f t="shared" si="14"/>
        <v>2</v>
      </c>
      <c r="E59">
        <f t="shared" si="15"/>
      </c>
      <c r="F59" t="str">
        <f t="shared" si="20"/>
        <v>  </v>
      </c>
      <c r="G59" t="str">
        <f t="shared" si="21"/>
        <v>  </v>
      </c>
      <c r="H59" s="13">
        <f t="shared" si="22"/>
        <v>62.963726298</v>
      </c>
      <c r="I59" s="3">
        <f>'orig. data'!D57</f>
        <v>42.070151537</v>
      </c>
      <c r="J59" s="3">
        <f>'orig. data'!S57</f>
        <v>37.844905233</v>
      </c>
      <c r="K59" s="13">
        <f t="shared" si="23"/>
        <v>58.800795753</v>
      </c>
      <c r="L59" s="6">
        <f>'orig. data'!B57</f>
        <v>202</v>
      </c>
      <c r="M59" s="6">
        <f>'orig. data'!C57</f>
        <v>4771</v>
      </c>
      <c r="N59" s="12">
        <f>'orig. data'!G57</f>
        <v>1.9435249E-08</v>
      </c>
      <c r="P59" s="6">
        <f>'orig. data'!Q57</f>
        <v>173</v>
      </c>
      <c r="Q59" s="6">
        <f>'orig. data'!R57</f>
        <v>4623</v>
      </c>
      <c r="R59" s="12">
        <f>'orig. data'!V57</f>
        <v>1.1129306E-08</v>
      </c>
      <c r="T59" s="12">
        <f>'orig. data'!AF57</f>
        <v>0.354718503</v>
      </c>
    </row>
    <row r="60" spans="1:20" ht="12.75">
      <c r="A60" s="2">
        <v>50</v>
      </c>
      <c r="B60" t="s">
        <v>226</v>
      </c>
      <c r="C60">
        <f t="shared" si="13"/>
      </c>
      <c r="D60" t="str">
        <f t="shared" si="14"/>
        <v>2</v>
      </c>
      <c r="E60" t="str">
        <f t="shared" si="15"/>
        <v>t</v>
      </c>
      <c r="F60" t="str">
        <f t="shared" si="20"/>
        <v>  </v>
      </c>
      <c r="G60" t="str">
        <f t="shared" si="21"/>
        <v>  </v>
      </c>
      <c r="H60" s="13">
        <f t="shared" si="22"/>
        <v>62.963726298</v>
      </c>
      <c r="I60" s="3">
        <f>'orig. data'!D58</f>
        <v>64.425210041</v>
      </c>
      <c r="J60" s="3">
        <f>'orig. data'!S58</f>
        <v>47.353805345</v>
      </c>
      <c r="K60" s="13">
        <f t="shared" si="23"/>
        <v>58.800795753</v>
      </c>
      <c r="L60" s="6">
        <f>'orig. data'!B58</f>
        <v>243</v>
      </c>
      <c r="M60" s="6">
        <f>'orig. data'!C58</f>
        <v>3818</v>
      </c>
      <c r="N60" s="12">
        <f>'orig. data'!G58</f>
        <v>0.7250589964</v>
      </c>
      <c r="P60" s="6">
        <f>'orig. data'!Q58</f>
        <v>175</v>
      </c>
      <c r="Q60" s="6">
        <f>'orig. data'!R58</f>
        <v>3682</v>
      </c>
      <c r="R60" s="12">
        <f>'orig. data'!V58</f>
        <v>0.0047013352</v>
      </c>
      <c r="T60" s="12">
        <f>'orig. data'!AF58</f>
        <v>0.0028084075</v>
      </c>
    </row>
    <row r="61" spans="1:20" ht="12.75">
      <c r="A61" s="2">
        <v>51</v>
      </c>
      <c r="B61" t="s">
        <v>227</v>
      </c>
      <c r="C61" t="str">
        <f t="shared" si="13"/>
        <v>1</v>
      </c>
      <c r="D61" t="str">
        <f t="shared" si="14"/>
        <v>2</v>
      </c>
      <c r="E61">
        <f t="shared" si="15"/>
      </c>
      <c r="F61" t="str">
        <f t="shared" si="20"/>
        <v>  </v>
      </c>
      <c r="G61" t="str">
        <f t="shared" si="21"/>
        <v>  </v>
      </c>
      <c r="H61" s="13">
        <f t="shared" si="22"/>
        <v>62.963726298</v>
      </c>
      <c r="I61" s="3">
        <f>'orig. data'!D59</f>
        <v>27.126831621</v>
      </c>
      <c r="J61" s="3">
        <f>'orig. data'!S59</f>
        <v>18.206588958</v>
      </c>
      <c r="K61" s="13">
        <f t="shared" si="23"/>
        <v>58.800795753</v>
      </c>
      <c r="L61" s="6">
        <f>'orig. data'!B59</f>
        <v>90</v>
      </c>
      <c r="M61" s="6">
        <f>'orig. data'!C59</f>
        <v>3247</v>
      </c>
      <c r="N61" s="12">
        <f>'orig. data'!G59</f>
        <v>1.400531E-14</v>
      </c>
      <c r="P61" s="6">
        <f>'orig. data'!Q59</f>
        <v>58</v>
      </c>
      <c r="Q61" s="6">
        <f>'orig. data'!R59</f>
        <v>3064</v>
      </c>
      <c r="R61" s="12">
        <f>'orig. data'!V59</f>
        <v>4.123857E-17</v>
      </c>
      <c r="T61" s="12">
        <f>'orig. data'!AF59</f>
        <v>0.0275164372</v>
      </c>
    </row>
    <row r="62" spans="2:20" ht="12.75">
      <c r="B62"/>
      <c r="C62"/>
      <c r="D62"/>
      <c r="E62"/>
      <c r="F62"/>
      <c r="G62"/>
      <c r="H62" s="13"/>
      <c r="I62" s="3"/>
      <c r="J62" s="3"/>
      <c r="K62" s="13"/>
      <c r="L62" s="6"/>
      <c r="M62" s="6"/>
      <c r="N62" s="12"/>
      <c r="P62" s="6"/>
      <c r="Q62" s="6"/>
      <c r="R62" s="12"/>
      <c r="T62" s="12"/>
    </row>
    <row r="63" spans="1:20" ht="12.75">
      <c r="A63" s="2">
        <v>52</v>
      </c>
      <c r="B63" t="s">
        <v>218</v>
      </c>
      <c r="C63" t="str">
        <f t="shared" si="13"/>
        <v>1</v>
      </c>
      <c r="D63" t="str">
        <f t="shared" si="14"/>
        <v>2</v>
      </c>
      <c r="E63">
        <f t="shared" si="15"/>
      </c>
      <c r="F63" t="str">
        <f aca="true" t="shared" si="24" ref="F63:F69">IF(AND(L63&gt;0,L63&lt;=5),"T1c"," ")&amp;IF(AND(M63&gt;0,M63&lt;=5),"T1p"," ")</f>
        <v>  </v>
      </c>
      <c r="G63" t="str">
        <f aca="true" t="shared" si="25" ref="G63:G69">IF(AND(P63&gt;0,P63&lt;=5),"T2c"," ")&amp;IF(AND(Q63&gt;0,Q63&lt;=5),"T2p"," ")</f>
        <v>  </v>
      </c>
      <c r="H63" s="13">
        <f aca="true" t="shared" si="26" ref="H63:H69">I$20</f>
        <v>62.963726298</v>
      </c>
      <c r="I63" s="3">
        <f>'orig. data'!D47</f>
        <v>43.940342206</v>
      </c>
      <c r="J63" s="3">
        <f>'orig. data'!S47</f>
        <v>32.801318658</v>
      </c>
      <c r="K63" s="13">
        <f aca="true" t="shared" si="27" ref="K63:K69">J$20</f>
        <v>58.800795753</v>
      </c>
      <c r="L63" s="6">
        <f>'orig. data'!B47</f>
        <v>81</v>
      </c>
      <c r="M63" s="6">
        <f>'orig. data'!C47</f>
        <v>1821</v>
      </c>
      <c r="N63" s="12">
        <f>'orig. data'!G47</f>
        <v>0.0019975077</v>
      </c>
      <c r="P63" s="6">
        <f>'orig. data'!Q47</f>
        <v>51</v>
      </c>
      <c r="Q63" s="6">
        <f>'orig. data'!R47</f>
        <v>1591</v>
      </c>
      <c r="R63" s="12">
        <f>'orig. data'!V47</f>
        <v>4.29552E-05</v>
      </c>
      <c r="T63" s="12">
        <f>'orig. data'!AF47</f>
        <v>0.1229518739</v>
      </c>
    </row>
    <row r="64" spans="1:20" ht="12.75">
      <c r="A64" s="2">
        <v>53</v>
      </c>
      <c r="B64" t="s">
        <v>162</v>
      </c>
      <c r="C64">
        <f t="shared" si="13"/>
      </c>
      <c r="D64">
        <f t="shared" si="14"/>
      </c>
      <c r="E64">
        <f t="shared" si="15"/>
      </c>
      <c r="F64" t="str">
        <f t="shared" si="24"/>
        <v>  </v>
      </c>
      <c r="G64" t="str">
        <f t="shared" si="25"/>
        <v>  </v>
      </c>
      <c r="H64" s="13">
        <f t="shared" si="26"/>
        <v>62.963726298</v>
      </c>
      <c r="I64" s="3">
        <f>'orig. data'!D48</f>
        <v>61.005840489</v>
      </c>
      <c r="J64" s="3">
        <f>'orig. data'!S48</f>
        <v>50.999886542</v>
      </c>
      <c r="K64" s="13">
        <f t="shared" si="27"/>
        <v>58.800795753</v>
      </c>
      <c r="L64" s="6">
        <f>'orig. data'!B48</f>
        <v>65</v>
      </c>
      <c r="M64" s="6">
        <f>'orig. data'!C48</f>
        <v>1047</v>
      </c>
      <c r="N64" s="12">
        <f>'orig. data'!G48</f>
        <v>0.8038146656</v>
      </c>
      <c r="P64" s="6">
        <f>'orig. data'!Q48</f>
        <v>69</v>
      </c>
      <c r="Q64" s="6">
        <f>'orig. data'!R48</f>
        <v>1324</v>
      </c>
      <c r="R64" s="12">
        <f>'orig. data'!V48</f>
        <v>0.2545524988</v>
      </c>
      <c r="T64" s="12">
        <f>'orig. data'!AF48</f>
        <v>0.3384169069</v>
      </c>
    </row>
    <row r="65" spans="1:20" ht="12.75">
      <c r="A65" s="2">
        <v>54</v>
      </c>
      <c r="B65" t="s">
        <v>219</v>
      </c>
      <c r="C65" t="str">
        <f t="shared" si="13"/>
        <v>1</v>
      </c>
      <c r="D65" t="str">
        <f t="shared" si="14"/>
        <v>2</v>
      </c>
      <c r="E65">
        <f t="shared" si="15"/>
      </c>
      <c r="F65" t="str">
        <f t="shared" si="24"/>
        <v>  </v>
      </c>
      <c r="G65" t="str">
        <f t="shared" si="25"/>
        <v>  </v>
      </c>
      <c r="H65" s="13">
        <f t="shared" si="26"/>
        <v>62.963726298</v>
      </c>
      <c r="I65" s="3">
        <f>'orig. data'!D49</f>
        <v>35.834219272</v>
      </c>
      <c r="J65" s="3">
        <f>'orig. data'!S49</f>
        <v>37.354027642</v>
      </c>
      <c r="K65" s="13">
        <f t="shared" si="27"/>
        <v>58.800795753</v>
      </c>
      <c r="L65" s="6">
        <f>'orig. data'!B49</f>
        <v>138</v>
      </c>
      <c r="M65" s="6">
        <f>'orig. data'!C49</f>
        <v>3732</v>
      </c>
      <c r="N65" s="12">
        <f>'orig. data'!G49</f>
        <v>1.009484E-10</v>
      </c>
      <c r="P65" s="6">
        <f>'orig. data'!Q49</f>
        <v>128</v>
      </c>
      <c r="Q65" s="6">
        <f>'orig. data'!R49</f>
        <v>3403</v>
      </c>
      <c r="R65" s="12">
        <f>'orig. data'!V49</f>
        <v>3.4087124E-07</v>
      </c>
      <c r="T65" s="12">
        <f>'orig. data'!AF49</f>
        <v>0.6852694831</v>
      </c>
    </row>
    <row r="66" spans="1:20" ht="12.75">
      <c r="A66" s="2">
        <v>55</v>
      </c>
      <c r="B66" t="s">
        <v>220</v>
      </c>
      <c r="C66">
        <f t="shared" si="13"/>
      </c>
      <c r="D66" t="str">
        <f t="shared" si="14"/>
        <v>2</v>
      </c>
      <c r="E66">
        <f t="shared" si="15"/>
      </c>
      <c r="F66" t="str">
        <f t="shared" si="24"/>
        <v>  </v>
      </c>
      <c r="G66" t="str">
        <f t="shared" si="25"/>
        <v>  </v>
      </c>
      <c r="H66" s="13">
        <f t="shared" si="26"/>
        <v>62.963726298</v>
      </c>
      <c r="I66" s="3">
        <f>'orig. data'!D50</f>
        <v>69.202348259</v>
      </c>
      <c r="J66" s="3">
        <f>'orig. data'!S50</f>
        <v>81.867458328</v>
      </c>
      <c r="K66" s="13">
        <f t="shared" si="27"/>
        <v>58.800795753</v>
      </c>
      <c r="L66" s="6">
        <f>'orig. data'!B50</f>
        <v>114</v>
      </c>
      <c r="M66" s="6">
        <f>'orig. data'!C50</f>
        <v>1604</v>
      </c>
      <c r="N66" s="12">
        <f>'orig. data'!G50</f>
        <v>0.3209814079</v>
      </c>
      <c r="P66" s="6">
        <f>'orig. data'!Q50</f>
        <v>121</v>
      </c>
      <c r="Q66" s="6">
        <f>'orig. data'!R50</f>
        <v>1493</v>
      </c>
      <c r="R66" s="12">
        <f>'orig. data'!V50</f>
        <v>0.0003211801</v>
      </c>
      <c r="T66" s="12">
        <f>'orig. data'!AF50</f>
        <v>0.180291807</v>
      </c>
    </row>
    <row r="67" spans="1:20" ht="12.75">
      <c r="A67" s="2">
        <v>56</v>
      </c>
      <c r="B67" t="s">
        <v>163</v>
      </c>
      <c r="C67">
        <f t="shared" si="13"/>
      </c>
      <c r="D67">
        <f t="shared" si="14"/>
      </c>
      <c r="E67">
        <f t="shared" si="15"/>
      </c>
      <c r="F67" t="str">
        <f t="shared" si="24"/>
        <v>  </v>
      </c>
      <c r="G67" t="str">
        <f t="shared" si="25"/>
        <v>  </v>
      </c>
      <c r="H67" s="13">
        <f t="shared" si="26"/>
        <v>62.963726298</v>
      </c>
      <c r="I67" s="3">
        <f>'orig. data'!D51</f>
        <v>66.859247416</v>
      </c>
      <c r="J67" s="3">
        <f>'orig. data'!S51</f>
        <v>67.467527477</v>
      </c>
      <c r="K67" s="13">
        <f t="shared" si="27"/>
        <v>58.800795753</v>
      </c>
      <c r="L67" s="6">
        <f>'orig. data'!B51</f>
        <v>70</v>
      </c>
      <c r="M67" s="6">
        <f>'orig. data'!C51</f>
        <v>1032</v>
      </c>
      <c r="N67" s="12">
        <f>'orig. data'!G51</f>
        <v>0.6162444205</v>
      </c>
      <c r="P67" s="6">
        <f>'orig. data'!Q51</f>
        <v>101</v>
      </c>
      <c r="Q67" s="6">
        <f>'orig. data'!R51</f>
        <v>1516</v>
      </c>
      <c r="R67" s="12">
        <f>'orig. data'!V51</f>
        <v>0.180835624</v>
      </c>
      <c r="T67" s="12">
        <f>'orig. data'!AF51</f>
        <v>0.9098308796</v>
      </c>
    </row>
    <row r="68" spans="1:20" ht="12.75">
      <c r="A68" s="2">
        <v>57</v>
      </c>
      <c r="B68" t="s">
        <v>221</v>
      </c>
      <c r="C68" t="str">
        <f t="shared" si="13"/>
        <v>1</v>
      </c>
      <c r="D68" t="str">
        <f t="shared" si="14"/>
        <v>2</v>
      </c>
      <c r="E68">
        <f t="shared" si="15"/>
      </c>
      <c r="F68" t="str">
        <f t="shared" si="24"/>
        <v>  </v>
      </c>
      <c r="G68" t="str">
        <f t="shared" si="25"/>
        <v>  </v>
      </c>
      <c r="H68" s="13">
        <f t="shared" si="26"/>
        <v>62.963726298</v>
      </c>
      <c r="I68" s="3">
        <f>'orig. data'!D52</f>
        <v>33.794212897</v>
      </c>
      <c r="J68" s="3">
        <f>'orig. data'!S52</f>
        <v>35.305620409</v>
      </c>
      <c r="K68" s="13">
        <f t="shared" si="27"/>
        <v>58.800795753</v>
      </c>
      <c r="L68" s="6">
        <f>'orig. data'!B52</f>
        <v>47</v>
      </c>
      <c r="M68" s="6">
        <f>'orig. data'!C52</f>
        <v>1253</v>
      </c>
      <c r="N68" s="12">
        <f>'orig. data'!G52</f>
        <v>0.0002596006</v>
      </c>
      <c r="P68" s="6">
        <f>'orig. data'!Q52</f>
        <v>61</v>
      </c>
      <c r="Q68" s="6">
        <f>'orig. data'!R52</f>
        <v>1720</v>
      </c>
      <c r="R68" s="12">
        <f>'orig. data'!V52</f>
        <v>7.25308E-05</v>
      </c>
      <c r="T68" s="12">
        <f>'orig. data'!AF52</f>
        <v>0.8053666466</v>
      </c>
    </row>
    <row r="69" spans="1:20" ht="12.75">
      <c r="A69" s="2">
        <v>58</v>
      </c>
      <c r="B69" t="s">
        <v>222</v>
      </c>
      <c r="C69" t="str">
        <f t="shared" si="13"/>
        <v>1</v>
      </c>
      <c r="D69" t="str">
        <f t="shared" si="14"/>
        <v>2</v>
      </c>
      <c r="E69">
        <f t="shared" si="15"/>
      </c>
      <c r="F69" t="str">
        <f t="shared" si="24"/>
        <v>  </v>
      </c>
      <c r="G69" t="str">
        <f t="shared" si="25"/>
        <v>  </v>
      </c>
      <c r="H69" s="13">
        <f t="shared" si="26"/>
        <v>62.963726298</v>
      </c>
      <c r="I69" s="3">
        <f>'orig. data'!D53</f>
        <v>100.81851239</v>
      </c>
      <c r="J69" s="3">
        <f>'orig. data'!S53</f>
        <v>77.979097301</v>
      </c>
      <c r="K69" s="13">
        <f t="shared" si="27"/>
        <v>58.800795753</v>
      </c>
      <c r="L69" s="6">
        <f>'orig. data'!B53</f>
        <v>241</v>
      </c>
      <c r="M69" s="6">
        <f>'orig. data'!C53</f>
        <v>2292</v>
      </c>
      <c r="N69" s="12">
        <f>'orig. data'!G53</f>
        <v>4.894356E-13</v>
      </c>
      <c r="P69" s="6">
        <f>'orig. data'!Q53</f>
        <v>188</v>
      </c>
      <c r="Q69" s="6">
        <f>'orig. data'!R53</f>
        <v>2280</v>
      </c>
      <c r="R69" s="12">
        <f>'orig. data'!V53</f>
        <v>0.0001254851</v>
      </c>
      <c r="T69" s="12">
        <f>'orig. data'!AF53</f>
        <v>0.0111455758</v>
      </c>
    </row>
    <row r="70" spans="2:20" ht="12.75">
      <c r="B70"/>
      <c r="C70"/>
      <c r="D70"/>
      <c r="E70"/>
      <c r="F70"/>
      <c r="G70"/>
      <c r="H70" s="13"/>
      <c r="I70" s="3"/>
      <c r="J70" s="3"/>
      <c r="K70" s="13"/>
      <c r="L70" s="6"/>
      <c r="M70" s="6"/>
      <c r="N70" s="12"/>
      <c r="P70" s="6"/>
      <c r="Q70" s="6"/>
      <c r="R70" s="12"/>
      <c r="T70" s="12"/>
    </row>
    <row r="71" spans="1:20" ht="12.75">
      <c r="A71" s="2">
        <v>59</v>
      </c>
      <c r="B71" t="s">
        <v>228</v>
      </c>
      <c r="C71" t="str">
        <f t="shared" si="13"/>
        <v>1</v>
      </c>
      <c r="D71">
        <f t="shared" si="14"/>
      </c>
      <c r="E71">
        <f t="shared" si="15"/>
      </c>
      <c r="F71" t="str">
        <f>IF(AND(L71&gt;0,L71&lt;=5),"T1c"," ")&amp;IF(AND(M71&gt;0,M71&lt;=5),"T1p"," ")</f>
        <v>  </v>
      </c>
      <c r="G71" t="str">
        <f>IF(AND(P71&gt;0,P71&lt;=5),"T2c"," ")&amp;IF(AND(Q71&gt;0,Q71&lt;=5),"T2p"," ")</f>
        <v>  </v>
      </c>
      <c r="H71" s="13">
        <f>I$20</f>
        <v>62.963726298</v>
      </c>
      <c r="I71" s="3">
        <f>'orig. data'!D60</f>
        <v>37.861939746</v>
      </c>
      <c r="J71" s="3">
        <f>'orig. data'!S60</f>
        <v>52.628670882</v>
      </c>
      <c r="K71" s="13">
        <f>J$20</f>
        <v>58.800795753</v>
      </c>
      <c r="L71" s="6">
        <f>'orig. data'!B60</f>
        <v>74</v>
      </c>
      <c r="M71" s="6">
        <f>'orig. data'!C60</f>
        <v>1935</v>
      </c>
      <c r="N71" s="12">
        <f>'orig. data'!G60</f>
        <v>2.84898E-05</v>
      </c>
      <c r="P71" s="6">
        <f>'orig. data'!Q60</f>
        <v>93</v>
      </c>
      <c r="Q71" s="6">
        <f>'orig. data'!R60</f>
        <v>1717</v>
      </c>
      <c r="R71" s="12">
        <f>'orig. data'!V60</f>
        <v>0.2947321097</v>
      </c>
      <c r="T71" s="12">
        <f>'orig. data'!AF60</f>
        <v>0.0355368516</v>
      </c>
    </row>
    <row r="72" spans="1:20" ht="12.75">
      <c r="A72" s="2">
        <v>60</v>
      </c>
      <c r="B72" t="s">
        <v>229</v>
      </c>
      <c r="C72" t="str">
        <f t="shared" si="13"/>
        <v>1</v>
      </c>
      <c r="D72" t="str">
        <f t="shared" si="14"/>
        <v>2</v>
      </c>
      <c r="E72" t="str">
        <f t="shared" si="15"/>
        <v>t</v>
      </c>
      <c r="F72" t="str">
        <f>IF(AND(L72&gt;0,L72&lt;=5),"T1c"," ")&amp;IF(AND(M72&gt;0,M72&lt;=5),"T1p"," ")</f>
        <v>  </v>
      </c>
      <c r="G72" t="str">
        <f>IF(AND(P72&gt;0,P72&lt;=5),"T2c"," ")&amp;IF(AND(Q72&gt;0,Q72&lt;=5),"T2p"," ")</f>
        <v>  </v>
      </c>
      <c r="H72" s="13">
        <f>I$20</f>
        <v>62.963726298</v>
      </c>
      <c r="I72" s="3">
        <f>'orig. data'!D61</f>
        <v>47.774974439</v>
      </c>
      <c r="J72" s="3">
        <f>'orig. data'!S61</f>
        <v>34.179450108</v>
      </c>
      <c r="K72" s="13">
        <f>J$20</f>
        <v>58.800795753</v>
      </c>
      <c r="L72" s="6">
        <f>'orig. data'!B61</f>
        <v>209</v>
      </c>
      <c r="M72" s="6">
        <f>'orig. data'!C61</f>
        <v>4506</v>
      </c>
      <c r="N72" s="12">
        <f>'orig. data'!G61</f>
        <v>7.30206E-05</v>
      </c>
      <c r="P72" s="6">
        <f>'orig. data'!Q61</f>
        <v>147</v>
      </c>
      <c r="Q72" s="6">
        <f>'orig. data'!R61</f>
        <v>4020</v>
      </c>
      <c r="R72" s="12">
        <f>'orig. data'!V61</f>
        <v>9.215622E-10</v>
      </c>
      <c r="T72" s="12">
        <f>'orig. data'!AF61</f>
        <v>0.0036616051</v>
      </c>
    </row>
    <row r="73" spans="1:20" ht="12.75">
      <c r="A73" s="2">
        <v>61</v>
      </c>
      <c r="B73" t="s">
        <v>230</v>
      </c>
      <c r="C73" t="str">
        <f t="shared" si="13"/>
        <v>1</v>
      </c>
      <c r="D73" t="str">
        <f t="shared" si="14"/>
        <v>2</v>
      </c>
      <c r="E73">
        <f t="shared" si="15"/>
      </c>
      <c r="F73" t="str">
        <f>IF(AND(L73&gt;0,L73&lt;=5),"T1c"," ")&amp;IF(AND(M73&gt;0,M73&lt;=5),"T1p"," ")</f>
        <v>  </v>
      </c>
      <c r="G73" t="str">
        <f>IF(AND(P73&gt;0,P73&lt;=5),"T2c"," ")&amp;IF(AND(Q73&gt;0,Q73&lt;=5),"T2p"," ")</f>
        <v>  </v>
      </c>
      <c r="H73" s="13">
        <f>I$20</f>
        <v>62.963726298</v>
      </c>
      <c r="I73" s="3">
        <f>'orig. data'!D62</f>
        <v>81.719180984</v>
      </c>
      <c r="J73" s="3">
        <f>'orig. data'!S62</f>
        <v>81.967447377</v>
      </c>
      <c r="K73" s="13">
        <f>J$20</f>
        <v>58.800795753</v>
      </c>
      <c r="L73" s="6">
        <f>'orig. data'!B62</f>
        <v>233</v>
      </c>
      <c r="M73" s="6">
        <f>'orig. data'!C62</f>
        <v>2875</v>
      </c>
      <c r="N73" s="12">
        <f>'orig. data'!G62</f>
        <v>9.72759E-05</v>
      </c>
      <c r="P73" s="6">
        <f>'orig. data'!Q62</f>
        <v>196</v>
      </c>
      <c r="Q73" s="6">
        <f>'orig. data'!R62</f>
        <v>2410</v>
      </c>
      <c r="R73" s="12">
        <f>'orig. data'!V62</f>
        <v>3.9393512E-06</v>
      </c>
      <c r="T73" s="12">
        <f>'orig. data'!AF62</f>
        <v>0.9038141118</v>
      </c>
    </row>
    <row r="74" spans="1:20" ht="12.75">
      <c r="A74" s="2">
        <v>62</v>
      </c>
      <c r="B74" t="s">
        <v>231</v>
      </c>
      <c r="C74" t="str">
        <f t="shared" si="13"/>
        <v>1</v>
      </c>
      <c r="D74" t="str">
        <f t="shared" si="14"/>
        <v>2</v>
      </c>
      <c r="E74">
        <f t="shared" si="15"/>
      </c>
      <c r="F74" t="str">
        <f>IF(AND(L74&gt;0,L74&lt;=5),"T1c"," ")&amp;IF(AND(M74&gt;0,M74&lt;=5),"T1p"," ")</f>
        <v>  </v>
      </c>
      <c r="G74" t="str">
        <f>IF(AND(P74&gt;0,P74&lt;=5),"T2c"," ")&amp;IF(AND(Q74&gt;0,Q74&lt;=5),"T2p"," ")</f>
        <v>  </v>
      </c>
      <c r="H74" s="13">
        <f>I$20</f>
        <v>62.963726298</v>
      </c>
      <c r="I74" s="3">
        <f>'orig. data'!D63</f>
        <v>104.83342298</v>
      </c>
      <c r="J74" s="3">
        <f>'orig. data'!S63</f>
        <v>90.306430717</v>
      </c>
      <c r="K74" s="13">
        <f>J$20</f>
        <v>58.800795753</v>
      </c>
      <c r="L74" s="6">
        <f>'orig. data'!B63</f>
        <v>506</v>
      </c>
      <c r="M74" s="6">
        <f>'orig. data'!C63</f>
        <v>4904</v>
      </c>
      <c r="N74" s="12">
        <f>'orig. data'!G63</f>
        <v>1.023539E-29</v>
      </c>
      <c r="P74" s="6">
        <f>'orig. data'!Q63</f>
        <v>397</v>
      </c>
      <c r="Q74" s="6">
        <f>'orig. data'!R63</f>
        <v>4461</v>
      </c>
      <c r="R74" s="12">
        <f>'orig. data'!V63</f>
        <v>3.354687E-17</v>
      </c>
      <c r="T74" s="12">
        <f>'orig. data'!AF63</f>
        <v>0.0366227817</v>
      </c>
    </row>
    <row r="75" spans="2:20" ht="12.75">
      <c r="B75"/>
      <c r="C75"/>
      <c r="D75"/>
      <c r="E75"/>
      <c r="F75"/>
      <c r="G75"/>
      <c r="H75" s="13"/>
      <c r="I75" s="3"/>
      <c r="J75" s="3"/>
      <c r="K75" s="13"/>
      <c r="L75" s="6"/>
      <c r="M75" s="6"/>
      <c r="N75" s="12"/>
      <c r="P75" s="6"/>
      <c r="Q75" s="6"/>
      <c r="R75" s="12"/>
      <c r="T75" s="12"/>
    </row>
    <row r="76" spans="1:20" ht="12.75">
      <c r="A76" s="2">
        <v>63</v>
      </c>
      <c r="B76" t="s">
        <v>232</v>
      </c>
      <c r="C76" t="str">
        <f t="shared" si="13"/>
        <v>1</v>
      </c>
      <c r="D76" t="str">
        <f t="shared" si="14"/>
        <v>2</v>
      </c>
      <c r="E76">
        <f t="shared" si="15"/>
      </c>
      <c r="F76" t="str">
        <f>IF(AND(L76&gt;0,L76&lt;=5),"T1c"," ")&amp;IF(AND(M76&gt;0,M76&lt;=5),"T1p"," ")</f>
        <v>  </v>
      </c>
      <c r="G76" t="str">
        <f>IF(AND(P76&gt;0,P76&lt;=5),"T2c"," ")&amp;IF(AND(Q76&gt;0,Q76&lt;=5),"T2p"," ")</f>
        <v>  </v>
      </c>
      <c r="H76" s="13">
        <f>I$20</f>
        <v>62.963726298</v>
      </c>
      <c r="I76" s="3">
        <f>'orig. data'!D64</f>
        <v>37.892712631</v>
      </c>
      <c r="J76" s="3">
        <f>'orig. data'!S64</f>
        <v>28.936069375</v>
      </c>
      <c r="K76" s="13">
        <f>J$20</f>
        <v>58.800795753</v>
      </c>
      <c r="L76" s="6">
        <f>'orig. data'!B64</f>
        <v>195</v>
      </c>
      <c r="M76" s="6">
        <f>'orig. data'!C64</f>
        <v>5253</v>
      </c>
      <c r="N76" s="12">
        <f>'orig. data'!G64</f>
        <v>1.952535E-12</v>
      </c>
      <c r="P76" s="6">
        <f>'orig. data'!Q64</f>
        <v>154</v>
      </c>
      <c r="Q76" s="6">
        <f>'orig. data'!R64</f>
        <v>5470</v>
      </c>
      <c r="R76" s="12">
        <f>'orig. data'!V64</f>
        <v>2.423517E-18</v>
      </c>
      <c r="T76" s="12">
        <f>'orig. data'!AF64</f>
        <v>0.0158260525</v>
      </c>
    </row>
    <row r="77" spans="1:20" ht="12.75">
      <c r="A77" s="2">
        <v>64</v>
      </c>
      <c r="B77" t="s">
        <v>233</v>
      </c>
      <c r="C77" t="str">
        <f t="shared" si="13"/>
        <v>1</v>
      </c>
      <c r="D77" t="str">
        <f t="shared" si="14"/>
        <v>2</v>
      </c>
      <c r="E77">
        <f t="shared" si="15"/>
      </c>
      <c r="F77" t="str">
        <f>IF(AND(L77&gt;0,L77&lt;=5),"T1c"," ")&amp;IF(AND(M77&gt;0,M77&lt;=5),"T1p"," ")</f>
        <v>  </v>
      </c>
      <c r="G77" t="str">
        <f>IF(AND(P77&gt;0,P77&lt;=5),"T2c"," ")&amp;IF(AND(Q77&gt;0,Q77&lt;=5),"T2p"," ")</f>
        <v>  </v>
      </c>
      <c r="H77" s="13">
        <f>I$20</f>
        <v>62.963726298</v>
      </c>
      <c r="I77" s="3">
        <f>'orig. data'!D65</f>
        <v>45.181114279</v>
      </c>
      <c r="J77" s="3">
        <f>'orig. data'!S65</f>
        <v>44.919644485</v>
      </c>
      <c r="K77" s="13">
        <f>J$20</f>
        <v>58.800795753</v>
      </c>
      <c r="L77" s="6">
        <f>'orig. data'!B65</f>
        <v>393</v>
      </c>
      <c r="M77" s="6">
        <f>'orig. data'!C65</f>
        <v>8718</v>
      </c>
      <c r="N77" s="12">
        <f>'orig. data'!G65</f>
        <v>9.77608E-11</v>
      </c>
      <c r="P77" s="6">
        <f>'orig. data'!Q65</f>
        <v>354</v>
      </c>
      <c r="Q77" s="6">
        <f>'orig. data'!R65</f>
        <v>7755</v>
      </c>
      <c r="R77" s="12">
        <f>'orig. data'!V65</f>
        <v>7.9779058E-07</v>
      </c>
      <c r="T77" s="12">
        <f>'orig. data'!AF65</f>
        <v>0.9680213265</v>
      </c>
    </row>
    <row r="78" spans="1:20" ht="12.75">
      <c r="A78" s="2">
        <v>65</v>
      </c>
      <c r="B78" t="s">
        <v>311</v>
      </c>
      <c r="C78">
        <f t="shared" si="13"/>
      </c>
      <c r="D78">
        <f t="shared" si="14"/>
      </c>
      <c r="E78">
        <f t="shared" si="15"/>
      </c>
      <c r="F78" t="str">
        <f>IF(AND(L78&gt;0,L78&lt;=5),"T1c"," ")&amp;IF(AND(M78&gt;0,M78&lt;=5),"T1p"," ")</f>
        <v>  </v>
      </c>
      <c r="G78" t="str">
        <f>IF(AND(P78&gt;0,P78&lt;=5),"T2c"," ")&amp;IF(AND(Q78&gt;0,Q78&lt;=5),"T2p"," ")</f>
        <v>  </v>
      </c>
      <c r="H78" s="13">
        <f>I$20</f>
        <v>62.963726298</v>
      </c>
      <c r="I78" s="3">
        <f>'orig. data'!D66</f>
        <v>66.255574533</v>
      </c>
      <c r="J78" s="3">
        <f>'orig. data'!S66</f>
        <v>68.021078311</v>
      </c>
      <c r="K78" s="13">
        <f>J$20</f>
        <v>58.800795753</v>
      </c>
      <c r="L78" s="6">
        <f>'orig. data'!B66</f>
        <v>331</v>
      </c>
      <c r="M78" s="6">
        <f>'orig. data'!C66</f>
        <v>4879</v>
      </c>
      <c r="N78" s="12">
        <f>'orig. data'!G66</f>
        <v>0.3721659287</v>
      </c>
      <c r="P78" s="6">
        <f>'orig. data'!Q66</f>
        <v>323</v>
      </c>
      <c r="Q78" s="6">
        <f>'orig. data'!R66</f>
        <v>4843</v>
      </c>
      <c r="R78" s="12">
        <f>'orig. data'!V66</f>
        <v>0.0099104265</v>
      </c>
      <c r="T78" s="12">
        <f>'orig. data'!AF66</f>
        <v>0.6597415773</v>
      </c>
    </row>
    <row r="79" spans="1:20" ht="12.75">
      <c r="A79" s="2">
        <v>66</v>
      </c>
      <c r="B79" t="s">
        <v>234</v>
      </c>
      <c r="C79" t="str">
        <f t="shared" si="13"/>
        <v>1</v>
      </c>
      <c r="D79" t="str">
        <f t="shared" si="14"/>
        <v>2</v>
      </c>
      <c r="E79">
        <f t="shared" si="15"/>
      </c>
      <c r="F79" t="str">
        <f>IF(AND(L79&gt;0,L79&lt;=5),"T1c"," ")&amp;IF(AND(M79&gt;0,M79&lt;=5),"T1p"," ")</f>
        <v>  </v>
      </c>
      <c r="G79" t="str">
        <f>IF(AND(P79&gt;0,P79&lt;=5),"T2c"," ")&amp;IF(AND(Q79&gt;0,Q79&lt;=5),"T2p"," ")</f>
        <v>  </v>
      </c>
      <c r="H79" s="13">
        <f>I$20</f>
        <v>62.963726298</v>
      </c>
      <c r="I79" s="3">
        <f>'orig. data'!D67</f>
        <v>119.23873004</v>
      </c>
      <c r="J79" s="3">
        <f>'orig. data'!S67</f>
        <v>97.489007995</v>
      </c>
      <c r="K79" s="13">
        <f>J$20</f>
        <v>58.800795753</v>
      </c>
      <c r="L79" s="6">
        <f>'orig. data'!B67</f>
        <v>356</v>
      </c>
      <c r="M79" s="6">
        <f>'orig. data'!C67</f>
        <v>3029</v>
      </c>
      <c r="N79" s="12">
        <f>'orig. data'!G67</f>
        <v>8.680895E-33</v>
      </c>
      <c r="P79" s="6">
        <f>'orig. data'!Q67</f>
        <v>278</v>
      </c>
      <c r="Q79" s="6">
        <f>'orig. data'!R67</f>
        <v>2932</v>
      </c>
      <c r="R79" s="12">
        <f>'orig. data'!V67</f>
        <v>6.905628E-17</v>
      </c>
      <c r="T79" s="12">
        <f>'orig. data'!AF67</f>
        <v>0.0163108764</v>
      </c>
    </row>
    <row r="80" spans="2:20" ht="12.75">
      <c r="B80"/>
      <c r="C80"/>
      <c r="D80"/>
      <c r="E80"/>
      <c r="F80"/>
      <c r="G80"/>
      <c r="H80" s="13"/>
      <c r="I80" s="3"/>
      <c r="J80" s="3"/>
      <c r="K80" s="13"/>
      <c r="L80" s="6"/>
      <c r="M80" s="6"/>
      <c r="N80" s="12"/>
      <c r="P80" s="6"/>
      <c r="Q80" s="6"/>
      <c r="R80" s="12"/>
      <c r="T80" s="12"/>
    </row>
    <row r="81" spans="1:20" ht="12.75">
      <c r="A81" s="2">
        <v>67</v>
      </c>
      <c r="B81" t="s">
        <v>235</v>
      </c>
      <c r="C81" t="str">
        <f t="shared" si="13"/>
        <v>1</v>
      </c>
      <c r="D81" t="str">
        <f t="shared" si="14"/>
        <v>2</v>
      </c>
      <c r="E81">
        <f t="shared" si="15"/>
      </c>
      <c r="F81" t="str">
        <f aca="true" t="shared" si="28" ref="F81:F86">IF(AND(L81&gt;0,L81&lt;=5),"T1c"," ")&amp;IF(AND(M81&gt;0,M81&lt;=5),"T1p"," ")</f>
        <v>  </v>
      </c>
      <c r="G81" t="str">
        <f aca="true" t="shared" si="29" ref="G81:G86">IF(AND(P81&gt;0,P81&lt;=5),"T2c"," ")&amp;IF(AND(Q81&gt;0,Q81&lt;=5),"T2p"," ")</f>
        <v>  </v>
      </c>
      <c r="H81" s="13">
        <f aca="true" t="shared" si="30" ref="H81:H86">I$20</f>
        <v>62.963726298</v>
      </c>
      <c r="I81" s="3">
        <f>'orig. data'!D68</f>
        <v>28.47783189</v>
      </c>
      <c r="J81" s="3">
        <f>'orig. data'!S68</f>
        <v>26.181094465</v>
      </c>
      <c r="K81" s="13">
        <f aca="true" t="shared" si="31" ref="K81:K86">J$20</f>
        <v>58.800795753</v>
      </c>
      <c r="L81" s="6">
        <f>'orig. data'!B68</f>
        <v>100</v>
      </c>
      <c r="M81" s="6">
        <f>'orig. data'!C68</f>
        <v>3496</v>
      </c>
      <c r="N81" s="12">
        <f>'orig. data'!G68</f>
        <v>5.397146E-14</v>
      </c>
      <c r="P81" s="6">
        <f>'orig. data'!Q68</f>
        <v>100</v>
      </c>
      <c r="Q81" s="6">
        <f>'orig. data'!R68</f>
        <v>3760</v>
      </c>
      <c r="R81" s="12">
        <f>'orig. data'!V68</f>
        <v>8.01342E-15</v>
      </c>
      <c r="T81" s="12">
        <f>'orig. data'!AF68</f>
        <v>0.6106090257</v>
      </c>
    </row>
    <row r="82" spans="1:20" ht="12.75">
      <c r="A82" s="2">
        <v>68</v>
      </c>
      <c r="B82" t="s">
        <v>236</v>
      </c>
      <c r="C82" t="str">
        <f t="shared" si="13"/>
        <v>1</v>
      </c>
      <c r="D82" t="str">
        <f t="shared" si="14"/>
        <v>2</v>
      </c>
      <c r="E82">
        <f t="shared" si="15"/>
      </c>
      <c r="F82" t="str">
        <f t="shared" si="28"/>
        <v>  </v>
      </c>
      <c r="G82" t="str">
        <f t="shared" si="29"/>
        <v>  </v>
      </c>
      <c r="H82" s="13">
        <f t="shared" si="30"/>
        <v>62.963726298</v>
      </c>
      <c r="I82" s="3">
        <f>'orig. data'!D69</f>
        <v>22.666211916</v>
      </c>
      <c r="J82" s="3">
        <f>'orig. data'!S69</f>
        <v>18.566388522</v>
      </c>
      <c r="K82" s="13">
        <f t="shared" si="31"/>
        <v>58.800795753</v>
      </c>
      <c r="L82" s="6">
        <f>'orig. data'!B69</f>
        <v>18</v>
      </c>
      <c r="M82" s="6">
        <f>'orig. data'!C69</f>
        <v>801</v>
      </c>
      <c r="N82" s="12">
        <f>'orig. data'!G69</f>
        <v>2.77546E-05</v>
      </c>
      <c r="P82" s="6">
        <f>'orig. data'!Q69</f>
        <v>16</v>
      </c>
      <c r="Q82" s="6">
        <f>'orig. data'!R69</f>
        <v>867</v>
      </c>
      <c r="R82" s="12">
        <f>'orig. data'!V69</f>
        <v>5.7788274E-06</v>
      </c>
      <c r="T82" s="12">
        <f>'orig. data'!AF69</f>
        <v>0.5879777501</v>
      </c>
    </row>
    <row r="83" spans="1:20" ht="12.75">
      <c r="A83" s="2">
        <v>69</v>
      </c>
      <c r="B83" t="s">
        <v>237</v>
      </c>
      <c r="C83" t="str">
        <f t="shared" si="13"/>
        <v>1</v>
      </c>
      <c r="D83" t="str">
        <f t="shared" si="14"/>
        <v>2</v>
      </c>
      <c r="E83">
        <f t="shared" si="15"/>
      </c>
      <c r="F83" t="str">
        <f t="shared" si="28"/>
        <v>  </v>
      </c>
      <c r="G83" t="str">
        <f t="shared" si="29"/>
        <v>  </v>
      </c>
      <c r="H83" s="13">
        <f t="shared" si="30"/>
        <v>62.963726298</v>
      </c>
      <c r="I83" s="3">
        <f>'orig. data'!D70</f>
        <v>26.287768377</v>
      </c>
      <c r="J83" s="3">
        <f>'orig. data'!S70</f>
        <v>20.588409724</v>
      </c>
      <c r="K83" s="13">
        <f t="shared" si="31"/>
        <v>58.800795753</v>
      </c>
      <c r="L83" s="6">
        <f>'orig. data'!B70</f>
        <v>46</v>
      </c>
      <c r="M83" s="6">
        <f>'orig. data'!C70</f>
        <v>1639</v>
      </c>
      <c r="N83" s="12">
        <f>'orig. data'!G70</f>
        <v>3.0950715E-08</v>
      </c>
      <c r="P83" s="6">
        <f>'orig. data'!Q70</f>
        <v>29</v>
      </c>
      <c r="Q83" s="6">
        <f>'orig. data'!R70</f>
        <v>1342</v>
      </c>
      <c r="R83" s="12">
        <f>'orig. data'!V70</f>
        <v>9.4711583E-08</v>
      </c>
      <c r="T83" s="12">
        <f>'orig. data'!AF70</f>
        <v>0.3496689853</v>
      </c>
    </row>
    <row r="84" spans="1:20" ht="12.75">
      <c r="A84" s="2">
        <v>70</v>
      </c>
      <c r="B84" t="s">
        <v>238</v>
      </c>
      <c r="C84" t="str">
        <f t="shared" si="13"/>
        <v>1</v>
      </c>
      <c r="D84" t="str">
        <f t="shared" si="14"/>
        <v>2</v>
      </c>
      <c r="E84">
        <f t="shared" si="15"/>
      </c>
      <c r="F84" t="str">
        <f t="shared" si="28"/>
        <v>  </v>
      </c>
      <c r="G84" t="str">
        <f t="shared" si="29"/>
        <v>  </v>
      </c>
      <c r="H84" s="13">
        <f t="shared" si="30"/>
        <v>62.963726298</v>
      </c>
      <c r="I84" s="3">
        <f>'orig. data'!D71</f>
        <v>36.225332807</v>
      </c>
      <c r="J84" s="3">
        <f>'orig. data'!S71</f>
        <v>33.927100054</v>
      </c>
      <c r="K84" s="13">
        <f t="shared" si="31"/>
        <v>58.800795753</v>
      </c>
      <c r="L84" s="6">
        <f>'orig. data'!B71</f>
        <v>63</v>
      </c>
      <c r="M84" s="6">
        <f>'orig. data'!C71</f>
        <v>1783</v>
      </c>
      <c r="N84" s="12">
        <f>'orig. data'!G71</f>
        <v>1.33405E-05</v>
      </c>
      <c r="P84" s="6">
        <f>'orig. data'!Q71</f>
        <v>70</v>
      </c>
      <c r="Q84" s="6">
        <f>'orig. data'!R71</f>
        <v>1987</v>
      </c>
      <c r="R84" s="12">
        <f>'orig. data'!V71</f>
        <v>1.42014E-05</v>
      </c>
      <c r="T84" s="12">
        <f>'orig. data'!AF71</f>
        <v>0.7512298539</v>
      </c>
    </row>
    <row r="85" spans="1:20" ht="12.75">
      <c r="A85" s="2">
        <v>71</v>
      </c>
      <c r="B85" t="s">
        <v>239</v>
      </c>
      <c r="C85" t="str">
        <f t="shared" si="13"/>
        <v>1</v>
      </c>
      <c r="D85" t="str">
        <f t="shared" si="14"/>
        <v>2</v>
      </c>
      <c r="E85">
        <f t="shared" si="15"/>
      </c>
      <c r="F85" t="str">
        <f t="shared" si="28"/>
        <v>  </v>
      </c>
      <c r="G85" t="str">
        <f t="shared" si="29"/>
        <v>  </v>
      </c>
      <c r="H85" s="13">
        <f t="shared" si="30"/>
        <v>62.963726298</v>
      </c>
      <c r="I85" s="3">
        <f>'orig. data'!D72</f>
        <v>138.39184825</v>
      </c>
      <c r="J85" s="3">
        <f>'orig. data'!S72</f>
        <v>118.15292877</v>
      </c>
      <c r="K85" s="13">
        <f t="shared" si="31"/>
        <v>58.800795753</v>
      </c>
      <c r="L85" s="6">
        <f>'orig. data'!B72</f>
        <v>310</v>
      </c>
      <c r="M85" s="6">
        <f>'orig. data'!C72</f>
        <v>2328</v>
      </c>
      <c r="N85" s="12">
        <f>'orig. data'!G72</f>
        <v>9.955468E-43</v>
      </c>
      <c r="P85" s="6">
        <f>'orig. data'!Q72</f>
        <v>306</v>
      </c>
      <c r="Q85" s="6">
        <f>'orig. data'!R72</f>
        <v>2589</v>
      </c>
      <c r="R85" s="12">
        <f>'orig. data'!V72</f>
        <v>7.139032E-33</v>
      </c>
      <c r="T85" s="12">
        <f>'orig. data'!AF72</f>
        <v>0.0663369114</v>
      </c>
    </row>
    <row r="86" spans="1:20" ht="12.75">
      <c r="A86" s="2">
        <v>72</v>
      </c>
      <c r="B86" t="s">
        <v>240</v>
      </c>
      <c r="C86" t="str">
        <f t="shared" si="13"/>
        <v>1</v>
      </c>
      <c r="D86" t="str">
        <f t="shared" si="14"/>
        <v>2</v>
      </c>
      <c r="E86">
        <f t="shared" si="15"/>
      </c>
      <c r="F86" t="str">
        <f t="shared" si="28"/>
        <v>  </v>
      </c>
      <c r="G86" t="str">
        <f t="shared" si="29"/>
        <v>  </v>
      </c>
      <c r="H86" s="13">
        <f t="shared" si="30"/>
        <v>62.963726298</v>
      </c>
      <c r="I86" s="3">
        <f>'orig. data'!D73</f>
        <v>233.99512886</v>
      </c>
      <c r="J86" s="3">
        <f>'orig. data'!S73</f>
        <v>197.04666417</v>
      </c>
      <c r="K86" s="13">
        <f t="shared" si="31"/>
        <v>58.800795753</v>
      </c>
      <c r="L86" s="6">
        <f>'orig. data'!B73</f>
        <v>271</v>
      </c>
      <c r="M86" s="6">
        <f>'orig. data'!C73</f>
        <v>1191</v>
      </c>
      <c r="N86" s="12">
        <f>'orig. data'!G73</f>
        <v>5.0288E-102</v>
      </c>
      <c r="P86" s="6">
        <f>'orig. data'!Q73</f>
        <v>238</v>
      </c>
      <c r="Q86" s="6">
        <f>'orig. data'!R73</f>
        <v>1242</v>
      </c>
      <c r="R86" s="12">
        <f>'orig. data'!V73</f>
        <v>1.728048E-74</v>
      </c>
      <c r="T86" s="12">
        <f>'orig. data'!AF73</f>
        <v>0.0687593714</v>
      </c>
    </row>
    <row r="87" spans="2:20" ht="12.75">
      <c r="B87"/>
      <c r="C87"/>
      <c r="D87"/>
      <c r="E87"/>
      <c r="F87"/>
      <c r="G87"/>
      <c r="H87" s="13"/>
      <c r="I87" s="3"/>
      <c r="J87" s="3"/>
      <c r="K87" s="13"/>
      <c r="L87" s="6"/>
      <c r="M87" s="6"/>
      <c r="N87" s="12"/>
      <c r="P87" s="6"/>
      <c r="Q87" s="6"/>
      <c r="R87" s="12"/>
      <c r="T87" s="12"/>
    </row>
    <row r="88" spans="1:20" ht="12.75">
      <c r="A88" s="2">
        <v>73</v>
      </c>
      <c r="B88" t="s">
        <v>161</v>
      </c>
      <c r="C88">
        <f t="shared" si="13"/>
      </c>
      <c r="D88">
        <f t="shared" si="14"/>
      </c>
      <c r="E88">
        <f t="shared" si="15"/>
      </c>
      <c r="F88" t="str">
        <f>IF(AND(L88&gt;0,L88&lt;=5),"T1c"," ")&amp;IF(AND(M88&gt;0,M88&lt;=5),"T1p"," ")</f>
        <v>  </v>
      </c>
      <c r="G88" t="str">
        <f>IF(AND(P88&gt;0,P88&lt;=5),"T2c"," ")&amp;IF(AND(Q88&gt;0,Q88&lt;=5),"T2p"," ")</f>
        <v>  </v>
      </c>
      <c r="H88" s="13">
        <f>I$20</f>
        <v>62.963726298</v>
      </c>
      <c r="I88" s="3">
        <f>'orig. data'!D74</f>
        <v>54.221343722</v>
      </c>
      <c r="J88" s="3">
        <f>'orig. data'!S74</f>
        <v>54.72122182</v>
      </c>
      <c r="K88" s="13">
        <f>J$20</f>
        <v>58.800795753</v>
      </c>
      <c r="L88" s="6">
        <f>'orig. data'!B74</f>
        <v>172</v>
      </c>
      <c r="M88" s="6">
        <f>'orig. data'!C74</f>
        <v>3201</v>
      </c>
      <c r="N88" s="12">
        <f>'orig. data'!G74</f>
        <v>0.0518515207</v>
      </c>
      <c r="P88" s="6">
        <f>'orig. data'!Q74</f>
        <v>151</v>
      </c>
      <c r="Q88" s="6">
        <f>'orig. data'!R74</f>
        <v>2764</v>
      </c>
      <c r="R88" s="12">
        <f>'orig. data'!V74</f>
        <v>0.3839303683</v>
      </c>
      <c r="T88" s="12">
        <f>'orig. data'!AF74</f>
        <v>0.8730501911</v>
      </c>
    </row>
    <row r="89" spans="1:20" ht="12.75">
      <c r="A89" s="2">
        <v>74</v>
      </c>
      <c r="B89" t="s">
        <v>241</v>
      </c>
      <c r="C89" t="str">
        <f t="shared" si="13"/>
        <v>1</v>
      </c>
      <c r="D89" t="str">
        <f t="shared" si="14"/>
        <v>2</v>
      </c>
      <c r="E89">
        <f t="shared" si="15"/>
      </c>
      <c r="F89" t="str">
        <f>IF(AND(L89&gt;0,L89&lt;=5),"T1c"," ")&amp;IF(AND(M89&gt;0,M89&lt;=5),"T1p"," ")</f>
        <v>  </v>
      </c>
      <c r="G89" t="str">
        <f>IF(AND(P89&gt;0,P89&lt;=5),"T2c"," ")&amp;IF(AND(Q89&gt;0,Q89&lt;=5),"T2p"," ")</f>
        <v>  </v>
      </c>
      <c r="H89" s="13">
        <f>I$20</f>
        <v>62.963726298</v>
      </c>
      <c r="I89" s="3">
        <f>'orig. data'!D75</f>
        <v>83.623089428</v>
      </c>
      <c r="J89" s="3">
        <f>'orig. data'!S75</f>
        <v>100.40698753</v>
      </c>
      <c r="K89" s="13">
        <f>J$20</f>
        <v>58.800795753</v>
      </c>
      <c r="L89" s="6">
        <f>'orig. data'!B75</f>
        <v>332</v>
      </c>
      <c r="M89" s="6">
        <f>'orig. data'!C75</f>
        <v>4021</v>
      </c>
      <c r="N89" s="12">
        <f>'orig. data'!G75</f>
        <v>3.1295037E-07</v>
      </c>
      <c r="P89" s="6">
        <f>'orig. data'!Q75</f>
        <v>352</v>
      </c>
      <c r="Q89" s="6">
        <f>'orig. data'!R75</f>
        <v>3532</v>
      </c>
      <c r="R89" s="12">
        <f>'orig. data'!V75</f>
        <v>3.622647E-23</v>
      </c>
      <c r="T89" s="12">
        <f>'orig. data'!AF75</f>
        <v>0.0124718964</v>
      </c>
    </row>
    <row r="90" spans="1:20" ht="12.75">
      <c r="A90" s="2">
        <v>75</v>
      </c>
      <c r="B90" t="s">
        <v>242</v>
      </c>
      <c r="C90" t="str">
        <f t="shared" si="13"/>
        <v>1</v>
      </c>
      <c r="D90" t="str">
        <f t="shared" si="14"/>
        <v>2</v>
      </c>
      <c r="E90">
        <f t="shared" si="15"/>
      </c>
      <c r="F90" t="str">
        <f>IF(AND(L90&gt;0,L90&lt;=5),"T1c"," ")&amp;IF(AND(M90&gt;0,M90&lt;=5),"T1p"," ")</f>
        <v>  </v>
      </c>
      <c r="G90" t="str">
        <f>IF(AND(P90&gt;0,P90&lt;=5),"T2c"," ")&amp;IF(AND(Q90&gt;0,Q90&lt;=5),"T2p"," ")</f>
        <v>  </v>
      </c>
      <c r="H90" s="13">
        <f>I$20</f>
        <v>62.963726298</v>
      </c>
      <c r="I90" s="3">
        <f>'orig. data'!D76</f>
        <v>179.90014706</v>
      </c>
      <c r="J90" s="3">
        <f>'orig. data'!S76</f>
        <v>169.60246386</v>
      </c>
      <c r="K90" s="13">
        <f>J$20</f>
        <v>58.800795753</v>
      </c>
      <c r="L90" s="6">
        <f>'orig. data'!B76</f>
        <v>360</v>
      </c>
      <c r="M90" s="6">
        <f>'orig. data'!C76</f>
        <v>1996</v>
      </c>
      <c r="N90" s="12">
        <f>'orig. data'!G76</f>
        <v>1.805325E-86</v>
      </c>
      <c r="P90" s="6">
        <f>'orig. data'!Q76</f>
        <v>315</v>
      </c>
      <c r="Q90" s="6">
        <f>'orig. data'!R76</f>
        <v>1882</v>
      </c>
      <c r="R90" s="12">
        <f>'orig. data'!V76</f>
        <v>4.178356E-76</v>
      </c>
      <c r="T90" s="12">
        <f>'orig. data'!AF76</f>
        <v>0.5181111758</v>
      </c>
    </row>
    <row r="91" spans="2:20" ht="12.75">
      <c r="B91"/>
      <c r="C91"/>
      <c r="D91"/>
      <c r="E91"/>
      <c r="F91"/>
      <c r="G91"/>
      <c r="H91" s="13"/>
      <c r="I91" s="3"/>
      <c r="J91" s="3"/>
      <c r="K91" s="13"/>
      <c r="L91" s="6"/>
      <c r="M91" s="6"/>
      <c r="N91" s="12"/>
      <c r="P91" s="6"/>
      <c r="Q91" s="6"/>
      <c r="R91" s="12"/>
      <c r="T91" s="12"/>
    </row>
    <row r="92" spans="1:20" ht="12.75">
      <c r="A92" s="2">
        <v>76</v>
      </c>
      <c r="B92" t="s">
        <v>243</v>
      </c>
      <c r="C92" t="str">
        <f t="shared" si="13"/>
        <v>1</v>
      </c>
      <c r="D92" t="str">
        <f t="shared" si="14"/>
        <v>2</v>
      </c>
      <c r="E92">
        <f t="shared" si="15"/>
      </c>
      <c r="F92" t="str">
        <f aca="true" t="shared" si="32" ref="F92:F102">IF(AND(L92&gt;0,L92&lt;=5),"T1c"," ")&amp;IF(AND(M92&gt;0,M92&lt;=5),"T1p"," ")</f>
        <v>  </v>
      </c>
      <c r="G92" t="str">
        <f aca="true" t="shared" si="33" ref="G92:G102">IF(AND(P92&gt;0,P92&lt;=5),"T2c"," ")&amp;IF(AND(Q92&gt;0,Q92&lt;=5),"T2p"," ")</f>
        <v>  </v>
      </c>
      <c r="H92" s="13">
        <f aca="true" t="shared" si="34" ref="H92:H102">I$20</f>
        <v>62.963726298</v>
      </c>
      <c r="I92" s="3">
        <f>'orig. data'!D77</f>
        <v>86.15027504</v>
      </c>
      <c r="J92" s="3">
        <f>'orig. data'!S77</f>
        <v>84.390367476</v>
      </c>
      <c r="K92" s="13">
        <f aca="true" t="shared" si="35" ref="K92:K102">J$20</f>
        <v>58.800795753</v>
      </c>
      <c r="L92" s="6">
        <f>'orig. data'!B77</f>
        <v>488</v>
      </c>
      <c r="M92" s="6">
        <f>'orig. data'!C77</f>
        <v>5738</v>
      </c>
      <c r="N92" s="12">
        <f>'orig. data'!G77</f>
        <v>8.936863E-12</v>
      </c>
      <c r="P92" s="6">
        <f>'orig. data'!Q77</f>
        <v>415</v>
      </c>
      <c r="Q92" s="6">
        <f>'orig. data'!R77</f>
        <v>4900</v>
      </c>
      <c r="R92" s="12">
        <f>'orig. data'!V77</f>
        <v>6.505889E-13</v>
      </c>
      <c r="T92" s="12">
        <f>'orig. data'!AF77</f>
        <v>0.860159389</v>
      </c>
    </row>
    <row r="93" spans="1:20" ht="12.75">
      <c r="A93" s="2">
        <v>77</v>
      </c>
      <c r="B93" t="s">
        <v>244</v>
      </c>
      <c r="C93" t="str">
        <f t="shared" si="13"/>
        <v>1</v>
      </c>
      <c r="D93">
        <f t="shared" si="14"/>
      </c>
      <c r="E93">
        <f t="shared" si="15"/>
      </c>
      <c r="F93" t="str">
        <f t="shared" si="32"/>
        <v>  </v>
      </c>
      <c r="G93" t="str">
        <f t="shared" si="33"/>
        <v>  </v>
      </c>
      <c r="H93" s="13">
        <f t="shared" si="34"/>
        <v>62.963726298</v>
      </c>
      <c r="I93" s="3">
        <f>'orig. data'!D78</f>
        <v>118.84273648</v>
      </c>
      <c r="J93" s="3">
        <f>'orig. data'!S78</f>
        <v>68.268249768</v>
      </c>
      <c r="K93" s="13">
        <f t="shared" si="35"/>
        <v>58.800795753</v>
      </c>
      <c r="L93" s="6">
        <f>'orig. data'!B78</f>
        <v>61</v>
      </c>
      <c r="M93" s="6">
        <f>'orig. data'!C78</f>
        <v>527</v>
      </c>
      <c r="N93" s="12">
        <f>'orig. data'!G78</f>
        <v>7.3463858E-07</v>
      </c>
      <c r="P93" s="6">
        <f>'orig. data'!Q78</f>
        <v>28</v>
      </c>
      <c r="Q93" s="6">
        <f>'orig. data'!R78</f>
        <v>390</v>
      </c>
      <c r="R93" s="12">
        <f>'orig. data'!V78</f>
        <v>0.4760350618</v>
      </c>
      <c r="T93" s="12">
        <f>'orig. data'!AF78</f>
        <v>0.0262126211</v>
      </c>
    </row>
    <row r="94" spans="1:20" ht="12.75">
      <c r="A94" s="2">
        <v>78</v>
      </c>
      <c r="B94" t="s">
        <v>245</v>
      </c>
      <c r="C94" t="str">
        <f t="shared" si="13"/>
        <v>1</v>
      </c>
      <c r="D94" t="str">
        <f t="shared" si="14"/>
        <v>2</v>
      </c>
      <c r="E94">
        <f t="shared" si="15"/>
      </c>
      <c r="F94" t="str">
        <f t="shared" si="32"/>
        <v>  </v>
      </c>
      <c r="G94" t="str">
        <f t="shared" si="33"/>
        <v>  </v>
      </c>
      <c r="H94" s="13">
        <f t="shared" si="34"/>
        <v>62.963726298</v>
      </c>
      <c r="I94" s="3">
        <f>'orig. data'!D79</f>
        <v>110.34313363</v>
      </c>
      <c r="J94" s="3">
        <f>'orig. data'!S79</f>
        <v>103.2357246</v>
      </c>
      <c r="K94" s="13">
        <f t="shared" si="35"/>
        <v>58.800795753</v>
      </c>
      <c r="L94" s="6">
        <f>'orig. data'!B79</f>
        <v>157</v>
      </c>
      <c r="M94" s="6">
        <f>'orig. data'!C79</f>
        <v>1421</v>
      </c>
      <c r="N94" s="12">
        <f>'orig. data'!G79</f>
        <v>2.872224E-12</v>
      </c>
      <c r="P94" s="6">
        <f>'orig. data'!Q79</f>
        <v>111</v>
      </c>
      <c r="Q94" s="6">
        <f>'orig. data'!R79</f>
        <v>1072</v>
      </c>
      <c r="R94" s="12">
        <f>'orig. data'!V79</f>
        <v>7.4294412E-09</v>
      </c>
      <c r="T94" s="12">
        <f>'orig. data'!AF79</f>
        <v>0.6459354953</v>
      </c>
    </row>
    <row r="95" spans="1:20" ht="12.75">
      <c r="A95" s="2">
        <v>79</v>
      </c>
      <c r="B95" t="s">
        <v>246</v>
      </c>
      <c r="C95" t="str">
        <f t="shared" si="13"/>
        <v>1</v>
      </c>
      <c r="D95" t="str">
        <f t="shared" si="14"/>
        <v>2</v>
      </c>
      <c r="E95">
        <f t="shared" si="15"/>
      </c>
      <c r="F95" t="str">
        <f t="shared" si="32"/>
        <v>  </v>
      </c>
      <c r="G95" t="str">
        <f t="shared" si="33"/>
        <v>  </v>
      </c>
      <c r="H95" s="13">
        <f t="shared" si="34"/>
        <v>62.963726298</v>
      </c>
      <c r="I95" s="3">
        <f>'orig. data'!D80</f>
        <v>148.41649148</v>
      </c>
      <c r="J95" s="3">
        <f>'orig. data'!S80</f>
        <v>135.40846856</v>
      </c>
      <c r="K95" s="13">
        <f t="shared" si="35"/>
        <v>58.800795753</v>
      </c>
      <c r="L95" s="6">
        <f>'orig. data'!B80</f>
        <v>57</v>
      </c>
      <c r="M95" s="6">
        <f>'orig. data'!C80</f>
        <v>387</v>
      </c>
      <c r="N95" s="12">
        <f>'orig. data'!G80</f>
        <v>1.310707E-10</v>
      </c>
      <c r="P95" s="6">
        <f>'orig. data'!Q80</f>
        <v>47</v>
      </c>
      <c r="Q95" s="6">
        <f>'orig. data'!R80</f>
        <v>338</v>
      </c>
      <c r="R95" s="12">
        <f>'orig. data'!V80</f>
        <v>1.6513587E-08</v>
      </c>
      <c r="T95" s="12">
        <f>'orig. data'!AF80</f>
        <v>0.6765564129</v>
      </c>
    </row>
    <row r="96" spans="1:20" ht="12.75">
      <c r="A96" s="2">
        <v>80</v>
      </c>
      <c r="B96" t="s">
        <v>248</v>
      </c>
      <c r="C96" t="str">
        <f t="shared" si="13"/>
        <v>1</v>
      </c>
      <c r="D96" t="str">
        <f t="shared" si="14"/>
        <v>2</v>
      </c>
      <c r="E96">
        <f t="shared" si="15"/>
      </c>
      <c r="F96" t="str">
        <f t="shared" si="32"/>
        <v>  </v>
      </c>
      <c r="G96" t="str">
        <f t="shared" si="33"/>
        <v>  </v>
      </c>
      <c r="H96" s="13">
        <f t="shared" si="34"/>
        <v>62.963726298</v>
      </c>
      <c r="I96" s="3">
        <f>'orig. data'!D82</f>
        <v>149.20341361</v>
      </c>
      <c r="J96" s="3">
        <f>'orig. data'!S82</f>
        <v>162.61983216</v>
      </c>
      <c r="K96" s="13">
        <f t="shared" si="35"/>
        <v>58.800795753</v>
      </c>
      <c r="L96" s="6">
        <f>'orig. data'!B82</f>
        <v>187</v>
      </c>
      <c r="M96" s="6">
        <f>'orig. data'!C82</f>
        <v>1267</v>
      </c>
      <c r="N96" s="12">
        <f>'orig. data'!G82</f>
        <v>1.056845E-31</v>
      </c>
      <c r="P96" s="6">
        <f>'orig. data'!Q82</f>
        <v>245</v>
      </c>
      <c r="Q96" s="6">
        <f>'orig. data'!R82</f>
        <v>1570</v>
      </c>
      <c r="R96" s="12">
        <f>'orig. data'!V82</f>
        <v>3.092279E-56</v>
      </c>
      <c r="T96" s="12">
        <f>'orig. data'!AF82</f>
        <v>0.3293992779</v>
      </c>
    </row>
    <row r="97" spans="1:20" ht="12.75">
      <c r="A97" s="2">
        <v>81</v>
      </c>
      <c r="B97" t="s">
        <v>247</v>
      </c>
      <c r="C97" t="str">
        <f t="shared" si="13"/>
        <v>1</v>
      </c>
      <c r="D97" t="str">
        <f t="shared" si="14"/>
        <v>2</v>
      </c>
      <c r="E97">
        <f t="shared" si="15"/>
      </c>
      <c r="F97" t="str">
        <f t="shared" si="32"/>
        <v>  </v>
      </c>
      <c r="G97" t="str">
        <f t="shared" si="33"/>
        <v>  </v>
      </c>
      <c r="H97" s="13">
        <f t="shared" si="34"/>
        <v>62.963726298</v>
      </c>
      <c r="I97" s="3">
        <f>'orig. data'!D81</f>
        <v>216.4310539</v>
      </c>
      <c r="J97" s="3">
        <f>'orig. data'!S81</f>
        <v>186.84001208</v>
      </c>
      <c r="K97" s="13">
        <f t="shared" si="35"/>
        <v>58.800795753</v>
      </c>
      <c r="L97" s="6">
        <f>'orig. data'!B81</f>
        <v>474</v>
      </c>
      <c r="M97" s="6">
        <f>'orig. data'!C81</f>
        <v>2230</v>
      </c>
      <c r="N97" s="12">
        <f>'orig. data'!G81</f>
        <v>7.73698E-155</v>
      </c>
      <c r="P97" s="6">
        <f>'orig. data'!Q81</f>
        <v>495</v>
      </c>
      <c r="Q97" s="6">
        <f>'orig. data'!R81</f>
        <v>2665</v>
      </c>
      <c r="R97" s="12">
        <f>'orig. data'!V81</f>
        <v>1.20866E-140</v>
      </c>
      <c r="T97" s="12">
        <f>'orig. data'!AF81</f>
        <v>0.0321375819</v>
      </c>
    </row>
    <row r="98" spans="1:20" ht="12.75">
      <c r="A98" s="2">
        <v>82</v>
      </c>
      <c r="B98" t="s">
        <v>249</v>
      </c>
      <c r="C98" t="str">
        <f t="shared" si="13"/>
        <v>1</v>
      </c>
      <c r="D98" t="str">
        <f t="shared" si="14"/>
        <v>2</v>
      </c>
      <c r="E98" t="str">
        <f t="shared" si="15"/>
        <v>t</v>
      </c>
      <c r="F98" t="str">
        <f t="shared" si="32"/>
        <v>  </v>
      </c>
      <c r="G98" t="str">
        <f t="shared" si="33"/>
        <v>  </v>
      </c>
      <c r="H98" s="13">
        <f t="shared" si="34"/>
        <v>62.963726298</v>
      </c>
      <c r="I98" s="3">
        <f>'orig. data'!D83</f>
        <v>169.76230073</v>
      </c>
      <c r="J98" s="3">
        <f>'orig. data'!S83</f>
        <v>125.10794085</v>
      </c>
      <c r="K98" s="13">
        <f t="shared" si="35"/>
        <v>58.800795753</v>
      </c>
      <c r="L98" s="6">
        <f>'orig. data'!B83</f>
        <v>244</v>
      </c>
      <c r="M98" s="6">
        <f>'orig. data'!C83</f>
        <v>1423</v>
      </c>
      <c r="N98" s="12">
        <f>'orig. data'!G83</f>
        <v>2.316897E-52</v>
      </c>
      <c r="P98" s="6">
        <f>'orig. data'!Q83</f>
        <v>206</v>
      </c>
      <c r="Q98" s="6">
        <f>'orig. data'!R83</f>
        <v>1704</v>
      </c>
      <c r="R98" s="12">
        <f>'orig. data'!V83</f>
        <v>2.34302E-26</v>
      </c>
      <c r="T98" s="12">
        <f>'orig. data'!AF83</f>
        <v>0.001986786</v>
      </c>
    </row>
    <row r="99" spans="1:20" ht="12.75">
      <c r="A99" s="2">
        <v>83</v>
      </c>
      <c r="B99" t="s">
        <v>251</v>
      </c>
      <c r="C99" t="str">
        <f t="shared" si="13"/>
        <v>1</v>
      </c>
      <c r="D99" t="str">
        <f t="shared" si="14"/>
        <v>2</v>
      </c>
      <c r="E99" t="str">
        <f t="shared" si="15"/>
        <v>t</v>
      </c>
      <c r="F99" t="str">
        <f t="shared" si="32"/>
        <v>  </v>
      </c>
      <c r="G99" t="str">
        <f t="shared" si="33"/>
        <v>  </v>
      </c>
      <c r="H99" s="13">
        <f t="shared" si="34"/>
        <v>62.963726298</v>
      </c>
      <c r="I99" s="3">
        <f>'orig. data'!D85</f>
        <v>240.95181294</v>
      </c>
      <c r="J99" s="3">
        <f>'orig. data'!S85</f>
        <v>182.37433431</v>
      </c>
      <c r="K99" s="13">
        <f t="shared" si="35"/>
        <v>58.800795753</v>
      </c>
      <c r="L99" s="6">
        <f>'orig. data'!B85</f>
        <v>269</v>
      </c>
      <c r="M99" s="6">
        <f>'orig. data'!C85</f>
        <v>1138</v>
      </c>
      <c r="N99" s="12">
        <f>'orig. data'!G85</f>
        <v>1.41167E-104</v>
      </c>
      <c r="P99" s="6">
        <f>'orig. data'!Q85</f>
        <v>227</v>
      </c>
      <c r="Q99" s="6">
        <f>'orig. data'!R85</f>
        <v>1237</v>
      </c>
      <c r="R99" s="12">
        <f>'orig. data'!V85</f>
        <v>8.138253E-62</v>
      </c>
      <c r="T99" s="12">
        <f>'orig. data'!AF85</f>
        <v>0.0031919025</v>
      </c>
    </row>
    <row r="100" spans="1:20" ht="12.75">
      <c r="A100" s="2">
        <v>84</v>
      </c>
      <c r="B100" t="s">
        <v>250</v>
      </c>
      <c r="C100" t="str">
        <f t="shared" si="13"/>
        <v>1</v>
      </c>
      <c r="D100" t="str">
        <f t="shared" si="14"/>
        <v>2</v>
      </c>
      <c r="E100">
        <f t="shared" si="15"/>
      </c>
      <c r="F100" t="str">
        <f t="shared" si="32"/>
        <v>  </v>
      </c>
      <c r="G100" t="str">
        <f t="shared" si="33"/>
        <v>  </v>
      </c>
      <c r="H100" s="13">
        <f t="shared" si="34"/>
        <v>62.963726298</v>
      </c>
      <c r="I100" s="3">
        <f>'orig. data'!D84</f>
        <v>196.40348304</v>
      </c>
      <c r="J100" s="3">
        <f>'orig. data'!S84</f>
        <v>163.27263228</v>
      </c>
      <c r="K100" s="13">
        <f t="shared" si="35"/>
        <v>58.800795753</v>
      </c>
      <c r="L100" s="6">
        <f>'orig. data'!B84</f>
        <v>111</v>
      </c>
      <c r="M100" s="6">
        <f>'orig. data'!C84</f>
        <v>566</v>
      </c>
      <c r="N100" s="12">
        <f>'orig. data'!G84</f>
        <v>1.280945E-32</v>
      </c>
      <c r="P100" s="6">
        <f>'orig. data'!Q84</f>
        <v>100</v>
      </c>
      <c r="Q100" s="6">
        <f>'orig. data'!R84</f>
        <v>637</v>
      </c>
      <c r="R100" s="12">
        <f>'orig. data'!V84</f>
        <v>4.119189E-24</v>
      </c>
      <c r="T100" s="12">
        <f>'orig. data'!AF84</f>
        <v>0.2042344709</v>
      </c>
    </row>
    <row r="101" spans="1:20" ht="12.75">
      <c r="A101" s="2">
        <v>85</v>
      </c>
      <c r="B101" t="s">
        <v>252</v>
      </c>
      <c r="C101" t="str">
        <f t="shared" si="13"/>
        <v>1</v>
      </c>
      <c r="D101" t="str">
        <f t="shared" si="14"/>
        <v>2</v>
      </c>
      <c r="E101">
        <f t="shared" si="15"/>
      </c>
      <c r="F101" t="str">
        <f t="shared" si="32"/>
        <v>  </v>
      </c>
      <c r="G101" t="str">
        <f t="shared" si="33"/>
        <v>  </v>
      </c>
      <c r="H101" s="13">
        <f t="shared" si="34"/>
        <v>62.963726298</v>
      </c>
      <c r="I101" s="3">
        <f>'orig. data'!D86</f>
        <v>152.22992817</v>
      </c>
      <c r="J101" s="3">
        <f>'orig. data'!S86</f>
        <v>142.27659958</v>
      </c>
      <c r="K101" s="13">
        <f t="shared" si="35"/>
        <v>58.800795753</v>
      </c>
      <c r="L101" s="6">
        <f>'orig. data'!B86</f>
        <v>193</v>
      </c>
      <c r="M101" s="6">
        <f>'orig. data'!C86</f>
        <v>1278</v>
      </c>
      <c r="N101" s="12">
        <f>'orig. data'!G86</f>
        <v>3.940585E-34</v>
      </c>
      <c r="P101" s="6">
        <f>'orig. data'!Q86</f>
        <v>154</v>
      </c>
      <c r="Q101" s="6">
        <f>'orig. data'!R86</f>
        <v>1071</v>
      </c>
      <c r="R101" s="12">
        <f>'orig. data'!V86</f>
        <v>4.524416E-27</v>
      </c>
      <c r="T101" s="12">
        <f>'orig. data'!AF86</f>
        <v>0.5892157045</v>
      </c>
    </row>
    <row r="102" spans="1:20" ht="12.75">
      <c r="A102" s="2">
        <v>86</v>
      </c>
      <c r="B102" t="s">
        <v>253</v>
      </c>
      <c r="C102" t="str">
        <f t="shared" si="13"/>
        <v>1</v>
      </c>
      <c r="D102" t="str">
        <f t="shared" si="14"/>
        <v>2</v>
      </c>
      <c r="E102">
        <f t="shared" si="15"/>
      </c>
      <c r="F102" t="str">
        <f t="shared" si="32"/>
        <v>  </v>
      </c>
      <c r="G102" t="str">
        <f t="shared" si="33"/>
        <v>  </v>
      </c>
      <c r="H102" s="13">
        <f t="shared" si="34"/>
        <v>62.963726298</v>
      </c>
      <c r="I102" s="3">
        <f>'orig. data'!D87</f>
        <v>209.07149384</v>
      </c>
      <c r="J102" s="3">
        <f>'orig. data'!S87</f>
        <v>200.1685487</v>
      </c>
      <c r="K102" s="13">
        <f t="shared" si="35"/>
        <v>58.800795753</v>
      </c>
      <c r="L102" s="6">
        <f>'orig. data'!B87</f>
        <v>166</v>
      </c>
      <c r="M102" s="6">
        <f>'orig. data'!C87</f>
        <v>796</v>
      </c>
      <c r="N102" s="12">
        <f>'orig. data'!G87</f>
        <v>3.128944E-53</v>
      </c>
      <c r="P102" s="6">
        <f>'orig. data'!Q87</f>
        <v>123</v>
      </c>
      <c r="Q102" s="6">
        <f>'orig. data'!R87</f>
        <v>629</v>
      </c>
      <c r="R102" s="12">
        <f>'orig. data'!V87</f>
        <v>1.231568E-41</v>
      </c>
      <c r="T102" s="12">
        <f>'orig. data'!AF87</f>
        <v>0.7707724752</v>
      </c>
    </row>
    <row r="103" spans="2:20" ht="12.75">
      <c r="B103"/>
      <c r="C103"/>
      <c r="D103"/>
      <c r="E103"/>
      <c r="F103"/>
      <c r="G103"/>
      <c r="H103" s="13"/>
      <c r="I103" s="3"/>
      <c r="J103" s="3"/>
      <c r="K103" s="13"/>
      <c r="L103" s="6"/>
      <c r="M103" s="6"/>
      <c r="N103" s="12"/>
      <c r="P103" s="6"/>
      <c r="Q103" s="6"/>
      <c r="R103" s="12"/>
      <c r="T103" s="12"/>
    </row>
    <row r="104" spans="1:20" ht="12.75">
      <c r="A104" s="2">
        <v>87</v>
      </c>
      <c r="B104" t="s">
        <v>254</v>
      </c>
      <c r="C104" t="str">
        <f t="shared" si="13"/>
        <v>1</v>
      </c>
      <c r="D104" t="str">
        <f t="shared" si="14"/>
        <v>2</v>
      </c>
      <c r="E104">
        <f t="shared" si="15"/>
      </c>
      <c r="F104" t="str">
        <f>IF(AND(L104&gt;0,L104&lt;=5),"T1c"," ")&amp;IF(AND(M104&gt;0,M104&lt;=5),"T1p"," ")</f>
        <v>  </v>
      </c>
      <c r="G104" t="str">
        <f>IF(AND(P104&gt;0,P104&lt;=5),"T2c"," ")&amp;IF(AND(Q104&gt;0,Q104&lt;=5),"T2p"," ")</f>
        <v>  </v>
      </c>
      <c r="H104" s="13">
        <f>I$20</f>
        <v>62.963726298</v>
      </c>
      <c r="I104" s="3">
        <f>'orig. data'!D88</f>
        <v>32.270908676</v>
      </c>
      <c r="J104" s="3">
        <f>'orig. data'!S88</f>
        <v>32.181594995</v>
      </c>
      <c r="K104" s="13">
        <f>J$20</f>
        <v>58.800795753</v>
      </c>
      <c r="L104" s="6">
        <f>'orig. data'!B88</f>
        <v>344</v>
      </c>
      <c r="M104" s="6">
        <f>'orig. data'!C88</f>
        <v>10415</v>
      </c>
      <c r="N104" s="12">
        <f>'orig. data'!G88</f>
        <v>1.372411E-34</v>
      </c>
      <c r="P104" s="6">
        <f>'orig. data'!Q88</f>
        <v>337</v>
      </c>
      <c r="Q104" s="6">
        <f>'orig. data'!R88</f>
        <v>10168</v>
      </c>
      <c r="R104" s="12">
        <f>'orig. data'!V88</f>
        <v>1.804802E-27</v>
      </c>
      <c r="T104" s="12">
        <f>'orig. data'!AF88</f>
        <v>0.9379129332</v>
      </c>
    </row>
    <row r="105" spans="1:20" ht="12.75">
      <c r="A105" s="2">
        <v>88</v>
      </c>
      <c r="B105" t="s">
        <v>312</v>
      </c>
      <c r="C105" t="str">
        <f t="shared" si="13"/>
        <v>1</v>
      </c>
      <c r="D105" t="str">
        <f t="shared" si="14"/>
        <v>2</v>
      </c>
      <c r="E105">
        <f t="shared" si="15"/>
      </c>
      <c r="F105" t="str">
        <f>IF(AND(L105&gt;0,L105&lt;=5),"T1c"," ")&amp;IF(AND(M105&gt;0,M105&lt;=5),"T1p"," ")</f>
        <v>  </v>
      </c>
      <c r="G105" t="str">
        <f>IF(AND(P105&gt;0,P105&lt;=5),"T2c"," ")&amp;IF(AND(Q105&gt;0,Q105&lt;=5),"T2p"," ")</f>
        <v>  </v>
      </c>
      <c r="H105" s="13">
        <f>I$20</f>
        <v>62.963726298</v>
      </c>
      <c r="I105" s="3">
        <f>'orig. data'!D89</f>
        <v>30.69905349</v>
      </c>
      <c r="J105" s="3">
        <f>'orig. data'!S89</f>
        <v>22.221821228</v>
      </c>
      <c r="K105" s="13">
        <f>J$20</f>
        <v>58.800795753</v>
      </c>
      <c r="L105" s="6">
        <f>'orig. data'!B89</f>
        <v>164</v>
      </c>
      <c r="M105" s="6">
        <f>'orig. data'!C89</f>
        <v>5200</v>
      </c>
      <c r="N105" s="12">
        <f>'orig. data'!G89</f>
        <v>9.83258E-20</v>
      </c>
      <c r="P105" s="6">
        <f>'orig. data'!Q89</f>
        <v>145</v>
      </c>
      <c r="Q105" s="6">
        <f>'orig. data'!R89</f>
        <v>6452</v>
      </c>
      <c r="R105" s="12">
        <f>'orig. data'!V89</f>
        <v>2.151962E-29</v>
      </c>
      <c r="T105" s="12">
        <f>'orig. data'!AF89</f>
        <v>0.0070495035</v>
      </c>
    </row>
    <row r="106" spans="2:20" ht="12.75">
      <c r="B106"/>
      <c r="C106"/>
      <c r="D106"/>
      <c r="E106"/>
      <c r="F106"/>
      <c r="G106"/>
      <c r="H106" s="13"/>
      <c r="I106" s="3"/>
      <c r="J106" s="3"/>
      <c r="K106" s="13"/>
      <c r="L106" s="6"/>
      <c r="M106" s="6"/>
      <c r="N106" s="12"/>
      <c r="P106" s="6"/>
      <c r="Q106" s="6"/>
      <c r="R106" s="12"/>
      <c r="T106" s="12"/>
    </row>
    <row r="107" spans="1:20" ht="12.75">
      <c r="A107" s="2">
        <v>89</v>
      </c>
      <c r="B107" t="s">
        <v>186</v>
      </c>
      <c r="C107" t="str">
        <f t="shared" si="13"/>
        <v>1</v>
      </c>
      <c r="D107" t="str">
        <f t="shared" si="14"/>
        <v>2</v>
      </c>
      <c r="E107">
        <f t="shared" si="15"/>
      </c>
      <c r="F107" t="str">
        <f>IF(AND(L107&gt;0,L107&lt;=5),"T1c"," ")&amp;IF(AND(M107&gt;0,M107&lt;=5),"T1p"," ")</f>
        <v>  </v>
      </c>
      <c r="G107" t="str">
        <f>IF(AND(P107&gt;0,P107&lt;=5),"T2c"," ")&amp;IF(AND(Q107&gt;0,Q107&lt;=5),"T2p"," ")</f>
        <v>  </v>
      </c>
      <c r="H107" s="13">
        <f>I$20</f>
        <v>62.963726298</v>
      </c>
      <c r="I107" s="3">
        <f>'orig. data'!D90</f>
        <v>27.318413554</v>
      </c>
      <c r="J107" s="3">
        <f>'orig. data'!S90</f>
        <v>29.529815511</v>
      </c>
      <c r="K107" s="13">
        <f>J$20</f>
        <v>58.800795753</v>
      </c>
      <c r="L107" s="6">
        <f>'orig. data'!B90</f>
        <v>308</v>
      </c>
      <c r="M107" s="6">
        <f>'orig. data'!C90</f>
        <v>11221</v>
      </c>
      <c r="N107" s="12">
        <f>'orig. data'!G90</f>
        <v>3.540982E-47</v>
      </c>
      <c r="P107" s="6">
        <f>'orig. data'!Q90</f>
        <v>313</v>
      </c>
      <c r="Q107" s="6">
        <f>'orig. data'!R90</f>
        <v>10669</v>
      </c>
      <c r="R107" s="12">
        <f>'orig. data'!V90</f>
        <v>6.648443E-33</v>
      </c>
      <c r="T107" s="12">
        <f>'orig. data'!AF90</f>
        <v>0.2852210886</v>
      </c>
    </row>
    <row r="108" spans="2:20" ht="12.75">
      <c r="B108"/>
      <c r="C108"/>
      <c r="D108"/>
      <c r="E108"/>
      <c r="F108"/>
      <c r="G108"/>
      <c r="H108" s="13"/>
      <c r="I108" s="3"/>
      <c r="J108" s="3"/>
      <c r="K108" s="13"/>
      <c r="L108" s="6"/>
      <c r="M108" s="6"/>
      <c r="N108" s="12"/>
      <c r="P108" s="6"/>
      <c r="Q108" s="6"/>
      <c r="R108" s="12"/>
      <c r="T108" s="12"/>
    </row>
    <row r="109" spans="1:20" ht="12.75">
      <c r="A109" s="2">
        <v>90</v>
      </c>
      <c r="B109" t="s">
        <v>261</v>
      </c>
      <c r="C109" t="str">
        <f t="shared" si="13"/>
        <v>1</v>
      </c>
      <c r="D109">
        <f t="shared" si="14"/>
      </c>
      <c r="E109">
        <f t="shared" si="15"/>
      </c>
      <c r="F109" t="str">
        <f>IF(AND(L109&gt;0,L109&lt;=5),"T1c"," ")&amp;IF(AND(M109&gt;0,M109&lt;=5),"T1p"," ")</f>
        <v>  </v>
      </c>
      <c r="G109" t="str">
        <f>IF(AND(P109&gt;0,P109&lt;=5),"T2c"," ")&amp;IF(AND(Q109&gt;0,Q109&lt;=5),"T2p"," ")</f>
        <v>  </v>
      </c>
      <c r="H109" s="13">
        <f>I$20</f>
        <v>62.963726298</v>
      </c>
      <c r="I109" s="3">
        <f>'orig. data'!D101</f>
        <v>48.103866855</v>
      </c>
      <c r="J109" s="3">
        <f>'orig. data'!S101</f>
        <v>52.200118362</v>
      </c>
      <c r="K109" s="13">
        <f>J$20</f>
        <v>58.800795753</v>
      </c>
      <c r="L109" s="6">
        <f>'orig. data'!B101</f>
        <v>470</v>
      </c>
      <c r="M109" s="6">
        <f>'orig. data'!C101</f>
        <v>9952</v>
      </c>
      <c r="N109" s="12">
        <f>'orig. data'!G101</f>
        <v>8.9050798E-09</v>
      </c>
      <c r="P109" s="6">
        <f>'orig. data'!Q101</f>
        <v>482</v>
      </c>
      <c r="Q109" s="6">
        <f>'orig. data'!R101</f>
        <v>9130</v>
      </c>
      <c r="R109" s="12">
        <f>'orig. data'!V101</f>
        <v>0.0115211834</v>
      </c>
      <c r="T109" s="12">
        <f>'orig. data'!AF101</f>
        <v>0.1679892226</v>
      </c>
    </row>
    <row r="110" spans="2:20" ht="12.75">
      <c r="B110"/>
      <c r="C110"/>
      <c r="D110"/>
      <c r="E110"/>
      <c r="F110"/>
      <c r="G110"/>
      <c r="H110" s="13"/>
      <c r="I110" s="3"/>
      <c r="J110" s="3"/>
      <c r="K110" s="13"/>
      <c r="L110" s="6"/>
      <c r="M110" s="6"/>
      <c r="N110" s="12"/>
      <c r="P110" s="6"/>
      <c r="Q110" s="6"/>
      <c r="R110" s="12"/>
      <c r="T110" s="12"/>
    </row>
    <row r="111" spans="1:20" ht="12.75">
      <c r="A111" s="2">
        <v>91</v>
      </c>
      <c r="B111" t="s">
        <v>313</v>
      </c>
      <c r="C111" t="str">
        <f t="shared" si="13"/>
        <v>1</v>
      </c>
      <c r="D111" t="str">
        <f t="shared" si="14"/>
        <v>2</v>
      </c>
      <c r="E111">
        <f t="shared" si="15"/>
      </c>
      <c r="F111" t="str">
        <f>IF(AND(L111&gt;0,L111&lt;=5),"T1c"," ")&amp;IF(AND(M111&gt;0,M111&lt;=5),"T1p"," ")</f>
        <v>  </v>
      </c>
      <c r="G111" t="str">
        <f>IF(AND(P111&gt;0,P111&lt;=5),"T2c"," ")&amp;IF(AND(Q111&gt;0,Q111&lt;=5),"T2p"," ")</f>
        <v>  </v>
      </c>
      <c r="H111" s="13">
        <f>I$20</f>
        <v>62.963726298</v>
      </c>
      <c r="I111" s="3">
        <f>'orig. data'!D91</f>
        <v>37.347768268</v>
      </c>
      <c r="J111" s="3">
        <f>'orig. data'!S91</f>
        <v>29.093418352</v>
      </c>
      <c r="K111" s="13">
        <f>J$20</f>
        <v>58.800795753</v>
      </c>
      <c r="L111" s="6">
        <f>'orig. data'!B91</f>
        <v>311</v>
      </c>
      <c r="M111" s="6">
        <f>'orig. data'!C91</f>
        <v>8021</v>
      </c>
      <c r="N111" s="12">
        <f>'orig. data'!G91</f>
        <v>1.275562E-19</v>
      </c>
      <c r="P111" s="6">
        <f>'orig. data'!Q91</f>
        <v>220</v>
      </c>
      <c r="Q111" s="6">
        <f>'orig. data'!R91</f>
        <v>7340</v>
      </c>
      <c r="R111" s="12">
        <f>'orig. data'!V91</f>
        <v>5.488124E-24</v>
      </c>
      <c r="T111" s="12">
        <f>'orig. data'!AF91</f>
        <v>0.0073082353</v>
      </c>
    </row>
    <row r="112" spans="1:20" ht="12.75">
      <c r="A112" s="2">
        <v>92</v>
      </c>
      <c r="B112" t="s">
        <v>255</v>
      </c>
      <c r="C112" t="str">
        <f t="shared" si="13"/>
        <v>1</v>
      </c>
      <c r="D112">
        <f t="shared" si="14"/>
      </c>
      <c r="E112">
        <f t="shared" si="15"/>
      </c>
      <c r="F112" t="str">
        <f>IF(AND(L112&gt;0,L112&lt;=5),"T1c"," ")&amp;IF(AND(M112&gt;0,M112&lt;=5),"T1p"," ")</f>
        <v>  </v>
      </c>
      <c r="G112" t="str">
        <f>IF(AND(P112&gt;0,P112&lt;=5),"T2c"," ")&amp;IF(AND(Q112&gt;0,Q112&lt;=5),"T2p"," ")</f>
        <v>  </v>
      </c>
      <c r="H112" s="13">
        <f>I$20</f>
        <v>62.963726298</v>
      </c>
      <c r="I112" s="3">
        <f>'orig. data'!D92</f>
        <v>83.952576519</v>
      </c>
      <c r="J112" s="3">
        <f>'orig. data'!S92</f>
        <v>69.247973218</v>
      </c>
      <c r="K112" s="13">
        <f>J$20</f>
        <v>58.800795753</v>
      </c>
      <c r="L112" s="6">
        <f>'orig. data'!B92</f>
        <v>351</v>
      </c>
      <c r="M112" s="6">
        <f>'orig. data'!C92</f>
        <v>3803</v>
      </c>
      <c r="N112" s="12">
        <f>'orig. data'!G92</f>
        <v>1.2364567E-07</v>
      </c>
      <c r="P112" s="6">
        <f>'orig. data'!Q92</f>
        <v>256</v>
      </c>
      <c r="Q112" s="6">
        <f>'orig. data'!R92</f>
        <v>3354</v>
      </c>
      <c r="R112" s="12">
        <f>'orig. data'!V92</f>
        <v>0.0111372872</v>
      </c>
      <c r="T112" s="12">
        <f>'orig. data'!AF92</f>
        <v>0.0281205396</v>
      </c>
    </row>
    <row r="113" spans="2:20" ht="12.75">
      <c r="B113"/>
      <c r="C113"/>
      <c r="D113"/>
      <c r="E113"/>
      <c r="F113"/>
      <c r="G113"/>
      <c r="H113" s="13"/>
      <c r="I113" s="3"/>
      <c r="J113" s="3"/>
      <c r="K113" s="13"/>
      <c r="L113" s="6"/>
      <c r="M113" s="6"/>
      <c r="N113" s="12"/>
      <c r="P113" s="6"/>
      <c r="Q113" s="6"/>
      <c r="R113" s="12"/>
      <c r="T113" s="12"/>
    </row>
    <row r="114" spans="1:20" ht="12.75">
      <c r="A114" s="2">
        <v>93</v>
      </c>
      <c r="B114" t="s">
        <v>260</v>
      </c>
      <c r="C114" t="str">
        <f t="shared" si="13"/>
        <v>1</v>
      </c>
      <c r="D114" t="str">
        <f t="shared" si="14"/>
        <v>2</v>
      </c>
      <c r="E114">
        <f t="shared" si="15"/>
      </c>
      <c r="F114" t="str">
        <f>IF(AND(L114&gt;0,L114&lt;=5),"T1c"," ")&amp;IF(AND(M114&gt;0,M114&lt;=5),"T1p"," ")</f>
        <v>  </v>
      </c>
      <c r="G114" t="str">
        <f>IF(AND(P114&gt;0,P114&lt;=5),"T2c"," ")&amp;IF(AND(Q114&gt;0,Q114&lt;=5),"T2p"," ")</f>
        <v>  </v>
      </c>
      <c r="H114" s="13">
        <f>I$20</f>
        <v>62.963726298</v>
      </c>
      <c r="I114" s="3">
        <f>'orig. data'!D99</f>
        <v>35.653454784</v>
      </c>
      <c r="J114" s="3">
        <f>'orig. data'!S99</f>
        <v>34.668776846</v>
      </c>
      <c r="K114" s="13">
        <f>J$20</f>
        <v>58.800795753</v>
      </c>
      <c r="L114" s="6">
        <f>'orig. data'!B99</f>
        <v>321</v>
      </c>
      <c r="M114" s="6">
        <f>'orig. data'!C99</f>
        <v>8880</v>
      </c>
      <c r="N114" s="12">
        <f>'orig. data'!G99</f>
        <v>7.789224E-24</v>
      </c>
      <c r="P114" s="6">
        <f>'orig. data'!Q99</f>
        <v>290</v>
      </c>
      <c r="Q114" s="6">
        <f>'orig. data'!R99</f>
        <v>8180</v>
      </c>
      <c r="R114" s="12">
        <f>'orig. data'!V99</f>
        <v>8.656757E-19</v>
      </c>
      <c r="T114" s="12">
        <f>'orig. data'!AF99</f>
        <v>0.81360285</v>
      </c>
    </row>
    <row r="115" spans="1:20" ht="12.75">
      <c r="A115" s="2">
        <v>94</v>
      </c>
      <c r="B115" t="s">
        <v>109</v>
      </c>
      <c r="C115">
        <f t="shared" si="13"/>
      </c>
      <c r="D115">
        <f t="shared" si="14"/>
      </c>
      <c r="E115">
        <f t="shared" si="15"/>
      </c>
      <c r="F115" t="str">
        <f>IF(AND(L115&gt;0,L115&lt;=5),"T1c"," ")&amp;IF(AND(M115&gt;0,M115&lt;=5),"T1p"," ")</f>
        <v>  </v>
      </c>
      <c r="G115" t="str">
        <f>IF(AND(P115&gt;0,P115&lt;=5),"T2c"," ")&amp;IF(AND(Q115&gt;0,Q115&lt;=5),"T2p"," ")</f>
        <v>  </v>
      </c>
      <c r="H115" s="13">
        <f>I$20</f>
        <v>62.963726298</v>
      </c>
      <c r="I115" s="3">
        <f>'orig. data'!D100</f>
        <v>61.670041471</v>
      </c>
      <c r="J115" s="3">
        <f>'orig. data'!S100</f>
        <v>56.106939711</v>
      </c>
      <c r="K115" s="13">
        <f>J$20</f>
        <v>58.800795753</v>
      </c>
      <c r="L115" s="6">
        <f>'orig. data'!B100</f>
        <v>211</v>
      </c>
      <c r="M115" s="6">
        <f>'orig. data'!C100</f>
        <v>3240</v>
      </c>
      <c r="N115" s="12">
        <f>'orig. data'!G100</f>
        <v>0.7676060754</v>
      </c>
      <c r="P115" s="6">
        <f>'orig. data'!Q100</f>
        <v>183</v>
      </c>
      <c r="Q115" s="6">
        <f>'orig. data'!R100</f>
        <v>3152</v>
      </c>
      <c r="R115" s="12">
        <f>'orig. data'!V100</f>
        <v>0.5322413993</v>
      </c>
      <c r="T115" s="12">
        <f>'orig. data'!AF100</f>
        <v>0.4019346643</v>
      </c>
    </row>
    <row r="116" spans="2:20" ht="12.75">
      <c r="B116"/>
      <c r="C116"/>
      <c r="D116"/>
      <c r="E116"/>
      <c r="F116"/>
      <c r="G116"/>
      <c r="H116" s="13"/>
      <c r="I116" s="3"/>
      <c r="J116" s="3"/>
      <c r="K116" s="13"/>
      <c r="L116" s="6"/>
      <c r="M116" s="6"/>
      <c r="N116" s="12"/>
      <c r="P116" s="6"/>
      <c r="Q116" s="6"/>
      <c r="R116" s="12"/>
      <c r="T116" s="12"/>
    </row>
    <row r="117" spans="1:20" ht="12.75">
      <c r="A117" s="2">
        <v>95</v>
      </c>
      <c r="B117" t="s">
        <v>256</v>
      </c>
      <c r="C117" t="str">
        <f t="shared" si="13"/>
        <v>1</v>
      </c>
      <c r="D117" t="str">
        <f t="shared" si="14"/>
        <v>2</v>
      </c>
      <c r="E117" t="str">
        <f t="shared" si="15"/>
        <v>t</v>
      </c>
      <c r="F117" t="str">
        <f>IF(AND(L117&gt;0,L117&lt;=5),"T1c"," ")&amp;IF(AND(M117&gt;0,M117&lt;=5),"T1p"," ")</f>
        <v>  </v>
      </c>
      <c r="G117" t="str">
        <f>IF(AND(P117&gt;0,P117&lt;=5),"T2c"," ")&amp;IF(AND(Q117&gt;0,Q117&lt;=5),"T2p"," ")</f>
        <v>  </v>
      </c>
      <c r="H117" s="13">
        <f>I$20</f>
        <v>62.963726298</v>
      </c>
      <c r="I117" s="3">
        <f>'orig. data'!D93</f>
        <v>37.297612299</v>
      </c>
      <c r="J117" s="3">
        <f>'orig. data'!S93</f>
        <v>28.697094399</v>
      </c>
      <c r="K117" s="13">
        <f>J$20</f>
        <v>58.800795753</v>
      </c>
      <c r="L117" s="6">
        <f>'orig. data'!B93</f>
        <v>322</v>
      </c>
      <c r="M117" s="6">
        <f>'orig. data'!C93</f>
        <v>8891</v>
      </c>
      <c r="N117" s="12">
        <f>'orig. data'!G93</f>
        <v>1.47442E-20</v>
      </c>
      <c r="P117" s="6">
        <f>'orig. data'!Q93</f>
        <v>291</v>
      </c>
      <c r="Q117" s="6">
        <f>'orig. data'!R93</f>
        <v>10085</v>
      </c>
      <c r="R117" s="12">
        <f>'orig. data'!V93</f>
        <v>1.309068E-32</v>
      </c>
      <c r="T117" s="12">
        <f>'orig. data'!AF93</f>
        <v>0.0019804061</v>
      </c>
    </row>
    <row r="118" spans="1:20" ht="12.75">
      <c r="A118" s="2">
        <v>96</v>
      </c>
      <c r="B118" t="s">
        <v>111</v>
      </c>
      <c r="C118">
        <f t="shared" si="13"/>
      </c>
      <c r="D118">
        <f t="shared" si="14"/>
      </c>
      <c r="E118">
        <f t="shared" si="15"/>
      </c>
      <c r="F118" t="str">
        <f>IF(AND(L118&gt;0,L118&lt;=5),"T1c"," ")&amp;IF(AND(M118&gt;0,M118&lt;=5),"T1p"," ")</f>
        <v>  </v>
      </c>
      <c r="G118" t="str">
        <f>IF(AND(P118&gt;0,P118&lt;=5),"T2c"," ")&amp;IF(AND(Q118&gt;0,Q118&lt;=5),"T2p"," ")</f>
        <v>  </v>
      </c>
      <c r="H118" s="13">
        <f>I$20</f>
        <v>62.963726298</v>
      </c>
      <c r="I118" s="3">
        <f>'orig. data'!D94</f>
        <v>57.226607431</v>
      </c>
      <c r="J118" s="3">
        <f>'orig. data'!S94</f>
        <v>60.278771657</v>
      </c>
      <c r="K118" s="13">
        <f>J$20</f>
        <v>58.800795753</v>
      </c>
      <c r="L118" s="6">
        <f>'orig. data'!B94</f>
        <v>365</v>
      </c>
      <c r="M118" s="6">
        <f>'orig. data'!C94</f>
        <v>6156</v>
      </c>
      <c r="N118" s="12">
        <f>'orig. data'!G94</f>
        <v>0.0712239928</v>
      </c>
      <c r="P118" s="6">
        <f>'orig. data'!Q94</f>
        <v>350</v>
      </c>
      <c r="Q118" s="6">
        <f>'orig. data'!R94</f>
        <v>5498</v>
      </c>
      <c r="R118" s="12">
        <f>'orig. data'!V94</f>
        <v>0.6520154841</v>
      </c>
      <c r="T118" s="12">
        <f>'orig. data'!AF94</f>
        <v>0.4223612695</v>
      </c>
    </row>
    <row r="119" spans="2:20" ht="12.75">
      <c r="B119"/>
      <c r="C119"/>
      <c r="D119"/>
      <c r="E119"/>
      <c r="F119"/>
      <c r="G119"/>
      <c r="H119" s="13"/>
      <c r="I119" s="3"/>
      <c r="J119" s="3"/>
      <c r="K119" s="13"/>
      <c r="L119" s="6"/>
      <c r="M119" s="6"/>
      <c r="N119" s="12"/>
      <c r="P119" s="6"/>
      <c r="Q119" s="6"/>
      <c r="R119" s="12"/>
      <c r="T119" s="12"/>
    </row>
    <row r="120" spans="1:20" ht="12.75">
      <c r="A120" s="2">
        <v>97</v>
      </c>
      <c r="B120" t="s">
        <v>262</v>
      </c>
      <c r="C120" t="str">
        <f t="shared" si="13"/>
        <v>1</v>
      </c>
      <c r="D120" t="str">
        <f t="shared" si="14"/>
        <v>2</v>
      </c>
      <c r="E120">
        <f t="shared" si="15"/>
      </c>
      <c r="F120" t="str">
        <f>IF(AND(L120&gt;0,L120&lt;=5),"T1c"," ")&amp;IF(AND(M120&gt;0,M120&lt;=5),"T1p"," ")</f>
        <v>  </v>
      </c>
      <c r="G120" t="str">
        <f>IF(AND(P120&gt;0,P120&lt;=5),"T2c"," ")&amp;IF(AND(Q120&gt;0,Q120&lt;=5),"T2p"," ")</f>
        <v>  </v>
      </c>
      <c r="H120" s="13">
        <f>I$20</f>
        <v>62.963726298</v>
      </c>
      <c r="I120" s="3">
        <f>'orig. data'!D102</f>
        <v>52.618589252</v>
      </c>
      <c r="J120" s="3">
        <f>'orig. data'!S102</f>
        <v>49.139012847</v>
      </c>
      <c r="K120" s="13">
        <f>J$20</f>
        <v>58.800795753</v>
      </c>
      <c r="L120" s="6">
        <f>'orig. data'!B102</f>
        <v>366</v>
      </c>
      <c r="M120" s="6">
        <f>'orig. data'!C102</f>
        <v>7092</v>
      </c>
      <c r="N120" s="12">
        <f>'orig. data'!G102</f>
        <v>0.0006793225</v>
      </c>
      <c r="P120" s="6">
        <f>'orig. data'!Q102</f>
        <v>353</v>
      </c>
      <c r="Q120" s="6">
        <f>'orig. data'!R102</f>
        <v>7001</v>
      </c>
      <c r="R120" s="12">
        <f>'orig. data'!V102</f>
        <v>0.0010271326</v>
      </c>
      <c r="T120" s="12">
        <f>'orig. data'!AF102</f>
        <v>0.4286067913</v>
      </c>
    </row>
    <row r="121" spans="1:20" ht="12.75">
      <c r="A121" s="2">
        <v>98</v>
      </c>
      <c r="B121" t="s">
        <v>263</v>
      </c>
      <c r="C121" t="str">
        <f aca="true" t="shared" si="36" ref="C121:C139">IF(AND(N121&lt;=0.005,N121&gt;0),"1","")</f>
        <v>1</v>
      </c>
      <c r="D121">
        <f aca="true" t="shared" si="37" ref="D121:D144">IF(AND(R121&lt;=0.005,R121&gt;0),"2","")</f>
      </c>
      <c r="E121">
        <f aca="true" t="shared" si="38" ref="E121:E189">IF(AND(T121&lt;=0.005,T121&gt;0),"t","")</f>
      </c>
      <c r="F121" t="str">
        <f>IF(AND(L121&gt;0,L121&lt;=5),"T1c"," ")&amp;IF(AND(M121&gt;0,M121&lt;=5),"T1p"," ")</f>
        <v>  </v>
      </c>
      <c r="G121" t="str">
        <f>IF(AND(P121&gt;0,P121&lt;=5),"T2c"," ")&amp;IF(AND(Q121&gt;0,Q121&lt;=5),"T2p"," ")</f>
        <v>  </v>
      </c>
      <c r="H121" s="13">
        <f>I$20</f>
        <v>62.963726298</v>
      </c>
      <c r="I121" s="3">
        <f>'orig. data'!D103</f>
        <v>47.111121388</v>
      </c>
      <c r="J121" s="3">
        <f>'orig. data'!S103</f>
        <v>55.892365254</v>
      </c>
      <c r="K121" s="13">
        <f>J$20</f>
        <v>58.800795753</v>
      </c>
      <c r="L121" s="6">
        <f>'orig. data'!B103</f>
        <v>348</v>
      </c>
      <c r="M121" s="6">
        <f>'orig. data'!C103</f>
        <v>7093</v>
      </c>
      <c r="N121" s="12">
        <f>'orig. data'!G103</f>
        <v>1.3210944E-07</v>
      </c>
      <c r="P121" s="6">
        <f>'orig. data'!Q103</f>
        <v>416</v>
      </c>
      <c r="Q121" s="6">
        <f>'orig. data'!R103</f>
        <v>7437</v>
      </c>
      <c r="R121" s="12">
        <f>'orig. data'!V103</f>
        <v>0.3073112338</v>
      </c>
      <c r="T121" s="12">
        <f>'orig. data'!AF103</f>
        <v>0.0143595734</v>
      </c>
    </row>
    <row r="122" spans="1:20" ht="12.75">
      <c r="A122" s="2">
        <v>99</v>
      </c>
      <c r="B122" t="s">
        <v>264</v>
      </c>
      <c r="C122" t="str">
        <f t="shared" si="36"/>
        <v>1</v>
      </c>
      <c r="D122" t="str">
        <f t="shared" si="37"/>
        <v>2</v>
      </c>
      <c r="E122">
        <f t="shared" si="38"/>
      </c>
      <c r="F122" t="str">
        <f>IF(AND(L122&gt;0,L122&lt;=5),"T1c"," ")&amp;IF(AND(M122&gt;0,M122&lt;=5),"T1p"," ")</f>
        <v>  </v>
      </c>
      <c r="G122" t="str">
        <f>IF(AND(P122&gt;0,P122&lt;=5),"T2c"," ")&amp;IF(AND(Q122&gt;0,Q122&lt;=5),"T2p"," ")</f>
        <v>  </v>
      </c>
      <c r="H122" s="13">
        <f>I$20</f>
        <v>62.963726298</v>
      </c>
      <c r="I122" s="3">
        <f>'orig. data'!D104</f>
        <v>21.210728286</v>
      </c>
      <c r="J122" s="3">
        <f>'orig. data'!S104</f>
        <v>28.266082711</v>
      </c>
      <c r="K122" s="13">
        <f>J$20</f>
        <v>58.800795753</v>
      </c>
      <c r="L122" s="6">
        <f>'orig. data'!B104</f>
        <v>14</v>
      </c>
      <c r="M122" s="6">
        <f>'orig. data'!C104</f>
        <v>664</v>
      </c>
      <c r="N122" s="12">
        <f>'orig. data'!G104</f>
        <v>0.0001227059</v>
      </c>
      <c r="P122" s="6">
        <f>'orig. data'!Q104</f>
        <v>34</v>
      </c>
      <c r="Q122" s="6">
        <f>'orig. data'!R104</f>
        <v>1154</v>
      </c>
      <c r="R122" s="12">
        <f>'orig. data'!V104</f>
        <v>6.70209E-05</v>
      </c>
      <c r="T122" s="12">
        <f>'orig. data'!AF104</f>
        <v>0.3805890842</v>
      </c>
    </row>
    <row r="123" spans="2:20" ht="12.75">
      <c r="B123"/>
      <c r="C123"/>
      <c r="D123"/>
      <c r="E123"/>
      <c r="F123"/>
      <c r="G123"/>
      <c r="H123" s="13"/>
      <c r="I123" s="3"/>
      <c r="J123" s="3"/>
      <c r="K123" s="13"/>
      <c r="L123" s="6"/>
      <c r="M123" s="6"/>
      <c r="N123" s="12"/>
      <c r="P123" s="6"/>
      <c r="Q123" s="6"/>
      <c r="R123" s="12"/>
      <c r="T123" s="12"/>
    </row>
    <row r="124" spans="1:20" ht="12.75">
      <c r="A124" s="2">
        <v>100</v>
      </c>
      <c r="B124" t="s">
        <v>257</v>
      </c>
      <c r="C124" t="str">
        <f t="shared" si="36"/>
        <v>1</v>
      </c>
      <c r="D124" t="str">
        <f t="shared" si="37"/>
        <v>2</v>
      </c>
      <c r="E124">
        <f t="shared" si="38"/>
      </c>
      <c r="F124" t="str">
        <f>IF(AND(L124&gt;0,L124&lt;=5),"T1c"," ")&amp;IF(AND(M124&gt;0,M124&lt;=5),"T1p"," ")</f>
        <v>  </v>
      </c>
      <c r="G124" t="str">
        <f>IF(AND(P124&gt;0,P124&lt;=5),"T2c"," ")&amp;IF(AND(Q124&gt;0,Q124&lt;=5),"T2p"," ")</f>
        <v>  </v>
      </c>
      <c r="H124" s="13">
        <f>I$20</f>
        <v>62.963726298</v>
      </c>
      <c r="I124" s="3">
        <f>'orig. data'!D95</f>
        <v>28.816769592</v>
      </c>
      <c r="J124" s="3">
        <f>'orig. data'!S95</f>
        <v>19.417678533</v>
      </c>
      <c r="K124" s="13">
        <f>J$20</f>
        <v>58.800795753</v>
      </c>
      <c r="L124" s="6">
        <f>'orig. data'!B95</f>
        <v>55</v>
      </c>
      <c r="M124" s="6">
        <f>'orig. data'!C95</f>
        <v>1861</v>
      </c>
      <c r="N124" s="12">
        <f>'orig. data'!G95</f>
        <v>2.2806658E-08</v>
      </c>
      <c r="P124" s="6">
        <f>'orig. data'!Q95</f>
        <v>51</v>
      </c>
      <c r="Q124" s="6">
        <f>'orig. data'!R95</f>
        <v>2397</v>
      </c>
      <c r="R124" s="12">
        <f>'orig. data'!V95</f>
        <v>2.698265E-11</v>
      </c>
      <c r="T124" s="12">
        <f>'orig. data'!AF95</f>
        <v>0.0753404242</v>
      </c>
    </row>
    <row r="125" spans="1:20" ht="12.75">
      <c r="A125" s="2">
        <v>101</v>
      </c>
      <c r="B125" t="s">
        <v>110</v>
      </c>
      <c r="C125">
        <f t="shared" si="36"/>
      </c>
      <c r="D125">
        <f t="shared" si="37"/>
      </c>
      <c r="E125">
        <f t="shared" si="38"/>
      </c>
      <c r="F125" t="str">
        <f>IF(AND(L125&gt;0,L125&lt;=5),"T1c"," ")&amp;IF(AND(M125&gt;0,M125&lt;=5),"T1p"," ")</f>
        <v>  </v>
      </c>
      <c r="G125" t="str">
        <f>IF(AND(P125&gt;0,P125&lt;=5),"T2c"," ")&amp;IF(AND(Q125&gt;0,Q125&lt;=5),"T2p"," ")</f>
        <v>  </v>
      </c>
      <c r="H125" s="13">
        <f>I$20</f>
        <v>62.963726298</v>
      </c>
      <c r="I125" s="3">
        <f>'orig. data'!D96</f>
        <v>59.183003984</v>
      </c>
      <c r="J125" s="3">
        <f>'orig. data'!S96</f>
        <v>53.327878447</v>
      </c>
      <c r="K125" s="13">
        <f>J$20</f>
        <v>58.800795753</v>
      </c>
      <c r="L125" s="6">
        <f>'orig. data'!B96</f>
        <v>503</v>
      </c>
      <c r="M125" s="6">
        <f>'orig. data'!C96</f>
        <v>8483</v>
      </c>
      <c r="N125" s="12">
        <f>'orig. data'!G96</f>
        <v>0.1703860358</v>
      </c>
      <c r="P125" s="6">
        <f>'orig. data'!Q96</f>
        <v>449</v>
      </c>
      <c r="Q125" s="6">
        <f>'orig. data'!R96</f>
        <v>8080</v>
      </c>
      <c r="R125" s="12">
        <f>'orig. data'!V96</f>
        <v>0.0466613863</v>
      </c>
      <c r="T125" s="12">
        <f>'orig. data'!AF96</f>
        <v>0.147975758</v>
      </c>
    </row>
    <row r="126" spans="1:20" ht="12.75">
      <c r="A126" s="2">
        <v>102</v>
      </c>
      <c r="B126" t="s">
        <v>258</v>
      </c>
      <c r="C126" t="str">
        <f t="shared" si="36"/>
        <v>1</v>
      </c>
      <c r="D126" t="str">
        <f t="shared" si="37"/>
        <v>2</v>
      </c>
      <c r="E126">
        <f t="shared" si="38"/>
      </c>
      <c r="F126" t="str">
        <f>IF(AND(L126&gt;0,L126&lt;=5),"T1c"," ")&amp;IF(AND(M126&gt;0,M126&lt;=5),"T1p"," ")</f>
        <v>  </v>
      </c>
      <c r="G126" t="str">
        <f>IF(AND(P126&gt;0,P126&lt;=5),"T2c"," ")&amp;IF(AND(Q126&gt;0,Q126&lt;=5),"T2p"," ")</f>
        <v>  </v>
      </c>
      <c r="H126" s="13">
        <f>I$20</f>
        <v>62.963726298</v>
      </c>
      <c r="I126" s="3">
        <f>'orig. data'!D97</f>
        <v>40.158157709</v>
      </c>
      <c r="J126" s="3">
        <f>'orig. data'!S97</f>
        <v>47.112830576</v>
      </c>
      <c r="K126" s="13">
        <f>J$20</f>
        <v>58.800795753</v>
      </c>
      <c r="L126" s="6">
        <f>'orig. data'!B97</f>
        <v>391</v>
      </c>
      <c r="M126" s="6">
        <f>'orig. data'!C97</f>
        <v>9602</v>
      </c>
      <c r="N126" s="12">
        <f>'orig. data'!G97</f>
        <v>2.144756E-18</v>
      </c>
      <c r="P126" s="6">
        <f>'orig. data'!Q97</f>
        <v>448</v>
      </c>
      <c r="Q126" s="6">
        <f>'orig. data'!R97</f>
        <v>9282</v>
      </c>
      <c r="R126" s="12">
        <f>'orig. data'!V97</f>
        <v>4.8896043E-06</v>
      </c>
      <c r="T126" s="12">
        <f>'orig. data'!AF97</f>
        <v>0.0159754522</v>
      </c>
    </row>
    <row r="127" spans="1:20" ht="12.75">
      <c r="A127" s="2">
        <v>103</v>
      </c>
      <c r="B127" t="s">
        <v>259</v>
      </c>
      <c r="C127" t="str">
        <f t="shared" si="36"/>
        <v>1</v>
      </c>
      <c r="D127" t="str">
        <f t="shared" si="37"/>
        <v>2</v>
      </c>
      <c r="E127">
        <f t="shared" si="38"/>
      </c>
      <c r="F127" t="str">
        <f>IF(AND(L127&gt;0,L127&lt;=5),"T1c"," ")&amp;IF(AND(M127&gt;0,M127&lt;=5),"T1p"," ")</f>
        <v>  </v>
      </c>
      <c r="G127" t="str">
        <f>IF(AND(P127&gt;0,P127&lt;=5),"T2c"," ")&amp;IF(AND(Q127&gt;0,Q127&lt;=5),"T2p"," ")</f>
        <v>  </v>
      </c>
      <c r="H127" s="13">
        <f>I$20</f>
        <v>62.963726298</v>
      </c>
      <c r="I127" s="3">
        <f>'orig. data'!D98</f>
        <v>108.95444399</v>
      </c>
      <c r="J127" s="3">
        <f>'orig. data'!S98</f>
        <v>98.500892284</v>
      </c>
      <c r="K127" s="13">
        <f>J$20</f>
        <v>58.800795753</v>
      </c>
      <c r="L127" s="6">
        <f>'orig. data'!B98</f>
        <v>447</v>
      </c>
      <c r="M127" s="6">
        <f>'orig. data'!C98</f>
        <v>3925</v>
      </c>
      <c r="N127" s="12">
        <f>'orig. data'!G98</f>
        <v>3.703263E-30</v>
      </c>
      <c r="P127" s="6">
        <f>'orig. data'!Q98</f>
        <v>416</v>
      </c>
      <c r="Q127" s="6">
        <f>'orig. data'!R98</f>
        <v>4220</v>
      </c>
      <c r="R127" s="12">
        <f>'orig. data'!V98</f>
        <v>2.636824E-25</v>
      </c>
      <c r="T127" s="12">
        <f>'orig. data'!AF98</f>
        <v>0.1777849422</v>
      </c>
    </row>
    <row r="128" spans="2:20" ht="12.75">
      <c r="B128"/>
      <c r="C128"/>
      <c r="D128"/>
      <c r="E128"/>
      <c r="F128"/>
      <c r="G128"/>
      <c r="H128" s="13"/>
      <c r="I128" s="3"/>
      <c r="J128" s="3"/>
      <c r="K128" s="13"/>
      <c r="L128" s="6"/>
      <c r="M128" s="6"/>
      <c r="N128" s="12"/>
      <c r="P128" s="6"/>
      <c r="Q128" s="6"/>
      <c r="R128" s="12"/>
      <c r="T128" s="12"/>
    </row>
    <row r="129" spans="1:20" ht="12.75">
      <c r="A129" s="2">
        <v>104</v>
      </c>
      <c r="B129" t="s">
        <v>265</v>
      </c>
      <c r="C129" t="str">
        <f t="shared" si="36"/>
        <v>1</v>
      </c>
      <c r="D129" t="str">
        <f t="shared" si="37"/>
        <v>2</v>
      </c>
      <c r="E129" t="str">
        <f t="shared" si="38"/>
        <v>t</v>
      </c>
      <c r="F129" t="str">
        <f>IF(AND(L129&gt;0,L129&lt;=5),"T1c"," ")&amp;IF(AND(M129&gt;0,M129&lt;=5),"T1p"," ")</f>
        <v>  </v>
      </c>
      <c r="G129" t="str">
        <f>IF(AND(P129&gt;0,P129&lt;=5),"T2c"," ")&amp;IF(AND(Q129&gt;0,Q129&lt;=5),"T2p"," ")</f>
        <v>  </v>
      </c>
      <c r="H129" s="13">
        <f>I$20</f>
        <v>62.963726298</v>
      </c>
      <c r="I129" s="3">
        <f>'orig. data'!D105</f>
        <v>32.042507387</v>
      </c>
      <c r="J129" s="3">
        <f>'orig. data'!S105</f>
        <v>42.97864909</v>
      </c>
      <c r="K129" s="13">
        <f>J$20</f>
        <v>58.800795753</v>
      </c>
      <c r="L129" s="6">
        <f>'orig. data'!B105</f>
        <v>340</v>
      </c>
      <c r="M129" s="6">
        <f>'orig. data'!C105</f>
        <v>10398</v>
      </c>
      <c r="N129" s="12">
        <f>'orig. data'!G105</f>
        <v>6.546217E-35</v>
      </c>
      <c r="P129" s="6">
        <f>'orig. data'!Q105</f>
        <v>334</v>
      </c>
      <c r="Q129" s="6">
        <f>'orig. data'!R105</f>
        <v>7659</v>
      </c>
      <c r="R129" s="12">
        <f>'orig. data'!V105</f>
        <v>1.7132756E-08</v>
      </c>
      <c r="T129" s="12">
        <f>'orig. data'!AF105</f>
        <v>9.32218E-05</v>
      </c>
    </row>
    <row r="130" spans="1:20" ht="12.75">
      <c r="A130" s="2">
        <v>105</v>
      </c>
      <c r="B130" t="s">
        <v>112</v>
      </c>
      <c r="C130">
        <f t="shared" si="36"/>
      </c>
      <c r="D130">
        <f t="shared" si="37"/>
      </c>
      <c r="E130">
        <f t="shared" si="38"/>
      </c>
      <c r="F130" t="str">
        <f>IF(AND(L130&gt;0,L130&lt;=5),"T1c"," ")&amp;IF(AND(M130&gt;0,M130&lt;=5),"T1p"," ")</f>
        <v>  </v>
      </c>
      <c r="G130" t="str">
        <f>IF(AND(P130&gt;0,P130&lt;=5),"T2c"," ")&amp;IF(AND(Q130&gt;0,Q130&lt;=5),"T2p"," ")</f>
        <v>  </v>
      </c>
      <c r="H130" s="13">
        <f>I$20</f>
        <v>62.963726298</v>
      </c>
      <c r="I130" s="3">
        <f>'orig. data'!D106</f>
        <v>55.14985046</v>
      </c>
      <c r="J130" s="3">
        <f>'orig. data'!S106</f>
        <v>58.377492775</v>
      </c>
      <c r="K130" s="13">
        <f>J$20</f>
        <v>58.800795753</v>
      </c>
      <c r="L130" s="6">
        <f>'orig. data'!B106</f>
        <v>327</v>
      </c>
      <c r="M130" s="6">
        <f>'orig. data'!C106</f>
        <v>5754</v>
      </c>
      <c r="N130" s="12">
        <f>'orig. data'!G106</f>
        <v>0.0177505968</v>
      </c>
      <c r="P130" s="6">
        <f>'orig. data'!Q106</f>
        <v>332</v>
      </c>
      <c r="Q130" s="6">
        <f>'orig. data'!R106</f>
        <v>5524</v>
      </c>
      <c r="R130" s="12">
        <f>'orig. data'!V106</f>
        <v>0.8973482911</v>
      </c>
      <c r="T130" s="12">
        <f>'orig. data'!AF106</f>
        <v>0.4027218808</v>
      </c>
    </row>
    <row r="131" spans="2:20" ht="12.75">
      <c r="B131"/>
      <c r="C131"/>
      <c r="D131"/>
      <c r="E131"/>
      <c r="F131"/>
      <c r="G131"/>
      <c r="H131" s="13"/>
      <c r="I131" s="3"/>
      <c r="J131" s="3"/>
      <c r="K131" s="13"/>
      <c r="L131" s="6"/>
      <c r="M131" s="6"/>
      <c r="N131" s="12"/>
      <c r="P131" s="6"/>
      <c r="Q131" s="6"/>
      <c r="R131" s="12"/>
      <c r="T131" s="12"/>
    </row>
    <row r="132" spans="1:20" ht="12.75">
      <c r="A132" s="2">
        <v>106</v>
      </c>
      <c r="B132" t="s">
        <v>266</v>
      </c>
      <c r="C132" t="str">
        <f t="shared" si="36"/>
        <v>1</v>
      </c>
      <c r="D132">
        <f t="shared" si="37"/>
      </c>
      <c r="E132">
        <f t="shared" si="38"/>
      </c>
      <c r="F132" t="str">
        <f>IF(AND(L132&gt;0,L132&lt;=5),"T1c"," ")&amp;IF(AND(M132&gt;0,M132&lt;=5),"T1p"," ")</f>
        <v>  </v>
      </c>
      <c r="G132" t="str">
        <f>IF(AND(P132&gt;0,P132&lt;=5),"T2c"," ")&amp;IF(AND(Q132&gt;0,Q132&lt;=5),"T2p"," ")</f>
        <v>  </v>
      </c>
      <c r="H132" s="13">
        <f>I$20</f>
        <v>62.963726298</v>
      </c>
      <c r="I132" s="3">
        <f>'orig. data'!D107</f>
        <v>47.042164462</v>
      </c>
      <c r="J132" s="3">
        <f>'orig. data'!S107</f>
        <v>52.222113247</v>
      </c>
      <c r="K132" s="13">
        <f>J$20</f>
        <v>58.800795753</v>
      </c>
      <c r="L132" s="6">
        <f>'orig. data'!B107</f>
        <v>233</v>
      </c>
      <c r="M132" s="6">
        <f>'orig. data'!C107</f>
        <v>5006</v>
      </c>
      <c r="N132" s="12">
        <f>'orig. data'!G107</f>
        <v>1.80876E-05</v>
      </c>
      <c r="P132" s="6">
        <f>'orig. data'!Q107</f>
        <v>318</v>
      </c>
      <c r="Q132" s="6">
        <f>'orig. data'!R107</f>
        <v>6062</v>
      </c>
      <c r="R132" s="12">
        <f>'orig. data'!V107</f>
        <v>0.037325623</v>
      </c>
      <c r="T132" s="12">
        <f>'orig. data'!AF107</f>
        <v>0.1988132135</v>
      </c>
    </row>
    <row r="133" spans="1:20" ht="12.75">
      <c r="A133" s="2">
        <v>107</v>
      </c>
      <c r="B133" t="s">
        <v>267</v>
      </c>
      <c r="C133" t="str">
        <f t="shared" si="36"/>
        <v>1</v>
      </c>
      <c r="D133" t="str">
        <f t="shared" si="37"/>
        <v>2</v>
      </c>
      <c r="E133">
        <f t="shared" si="38"/>
      </c>
      <c r="F133" t="str">
        <f>IF(AND(L133&gt;0,L133&lt;=5),"T1c"," ")&amp;IF(AND(M133&gt;0,M133&lt;=5),"T1p"," ")</f>
        <v>  </v>
      </c>
      <c r="G133" t="str">
        <f>IF(AND(P133&gt;0,P133&lt;=5),"T2c"," ")&amp;IF(AND(Q133&gt;0,Q133&lt;=5),"T2p"," ")</f>
        <v>  </v>
      </c>
      <c r="H133" s="13">
        <f>I$20</f>
        <v>62.963726298</v>
      </c>
      <c r="I133" s="3">
        <f>'orig. data'!D108</f>
        <v>123.16384828</v>
      </c>
      <c r="J133" s="3">
        <f>'orig. data'!S108</f>
        <v>129.09238587</v>
      </c>
      <c r="K133" s="13">
        <f>J$20</f>
        <v>58.800795753</v>
      </c>
      <c r="L133" s="6">
        <f>'orig. data'!B108</f>
        <v>448</v>
      </c>
      <c r="M133" s="6">
        <f>'orig. data'!C108</f>
        <v>3598</v>
      </c>
      <c r="N133" s="12">
        <f>'orig. data'!G108</f>
        <v>4.079081E-44</v>
      </c>
      <c r="P133" s="6">
        <f>'orig. data'!Q108</f>
        <v>444</v>
      </c>
      <c r="Q133" s="6">
        <f>'orig. data'!R108</f>
        <v>3408</v>
      </c>
      <c r="R133" s="12">
        <f>'orig. data'!V108</f>
        <v>6.758016E-60</v>
      </c>
      <c r="T133" s="12">
        <f>'orig. data'!AF108</f>
        <v>0.407489057</v>
      </c>
    </row>
    <row r="134" spans="2:20" ht="12.75">
      <c r="B134"/>
      <c r="C134"/>
      <c r="D134"/>
      <c r="E134"/>
      <c r="F134"/>
      <c r="G134"/>
      <c r="H134" s="13"/>
      <c r="I134" s="3"/>
      <c r="J134" s="3"/>
      <c r="K134" s="13"/>
      <c r="L134" s="6"/>
      <c r="M134" s="6"/>
      <c r="N134" s="12"/>
      <c r="P134" s="6"/>
      <c r="Q134" s="6"/>
      <c r="R134" s="12"/>
      <c r="T134" s="12"/>
    </row>
    <row r="135" spans="1:20" ht="12.75">
      <c r="A135" s="2">
        <v>108</v>
      </c>
      <c r="B135" t="s">
        <v>270</v>
      </c>
      <c r="C135" t="str">
        <f t="shared" si="36"/>
        <v>1</v>
      </c>
      <c r="D135" t="str">
        <f t="shared" si="37"/>
        <v>2</v>
      </c>
      <c r="E135">
        <f t="shared" si="38"/>
      </c>
      <c r="F135" t="str">
        <f>IF(AND(L135&gt;0,L135&lt;=5),"T1c"," ")&amp;IF(AND(M135&gt;0,M135&lt;=5),"T1p"," ")</f>
        <v>  </v>
      </c>
      <c r="G135" t="str">
        <f>IF(AND(P135&gt;0,P135&lt;=5),"T2c"," ")&amp;IF(AND(Q135&gt;0,Q135&lt;=5),"T2p"," ")</f>
        <v>  </v>
      </c>
      <c r="H135" s="13">
        <f>I$20</f>
        <v>62.963726298</v>
      </c>
      <c r="I135" s="3">
        <f>'orig. data'!D111</f>
        <v>113.6583073</v>
      </c>
      <c r="J135" s="3">
        <f>'orig. data'!S111</f>
        <v>115.40182845</v>
      </c>
      <c r="K135" s="13">
        <f>J$20</f>
        <v>58.800795753</v>
      </c>
      <c r="L135" s="6">
        <f>'orig. data'!B111</f>
        <v>765</v>
      </c>
      <c r="M135" s="6">
        <f>'orig. data'!C111</f>
        <v>6617</v>
      </c>
      <c r="N135" s="12">
        <f>'orig. data'!G111</f>
        <v>9.528661E-58</v>
      </c>
      <c r="P135" s="6">
        <f>'orig. data'!Q111</f>
        <v>763</v>
      </c>
      <c r="Q135" s="6">
        <f>'orig. data'!R111</f>
        <v>6617</v>
      </c>
      <c r="R135" s="12">
        <f>'orig. data'!V111</f>
        <v>2.516583E-74</v>
      </c>
      <c r="T135" s="12">
        <f>'orig. data'!AF111</f>
        <v>0.6392904077</v>
      </c>
    </row>
    <row r="136" spans="1:20" ht="12.75">
      <c r="A136" s="2">
        <v>109</v>
      </c>
      <c r="B136" t="s">
        <v>271</v>
      </c>
      <c r="C136" t="str">
        <f t="shared" si="36"/>
        <v>1</v>
      </c>
      <c r="D136" t="str">
        <f t="shared" si="37"/>
        <v>2</v>
      </c>
      <c r="E136">
        <f t="shared" si="38"/>
      </c>
      <c r="F136" t="str">
        <f>IF(AND(L136&gt;0,L136&lt;=5),"T1c"," ")&amp;IF(AND(M136&gt;0,M136&lt;=5),"T1p"," ")</f>
        <v>  </v>
      </c>
      <c r="G136" t="str">
        <f>IF(AND(P136&gt;0,P136&lt;=5),"T2c"," ")&amp;IF(AND(Q136&gt;0,Q136&lt;=5),"T2p"," ")</f>
        <v>  </v>
      </c>
      <c r="H136" s="13">
        <f>I$20</f>
        <v>62.963726298</v>
      </c>
      <c r="I136" s="3">
        <f>'orig. data'!D112</f>
        <v>190.14072876</v>
      </c>
      <c r="J136" s="3">
        <f>'orig. data'!S112</f>
        <v>173.75209759</v>
      </c>
      <c r="K136" s="13">
        <f>J$20</f>
        <v>58.800795753</v>
      </c>
      <c r="L136" s="6">
        <f>'orig. data'!B112</f>
        <v>845</v>
      </c>
      <c r="M136" s="6">
        <f>'orig. data'!C112</f>
        <v>4406</v>
      </c>
      <c r="N136" s="12">
        <f>'orig. data'!G112</f>
        <v>1.91097E-216</v>
      </c>
      <c r="P136" s="6">
        <f>'orig. data'!Q112</f>
        <v>623</v>
      </c>
      <c r="Q136" s="6">
        <f>'orig. data'!R112</f>
        <v>3580</v>
      </c>
      <c r="R136" s="12">
        <f>'orig. data'!V112</f>
        <v>3.80335E-155</v>
      </c>
      <c r="T136" s="12">
        <f>'orig. data'!AF112</f>
        <v>0.1243161335</v>
      </c>
    </row>
    <row r="137" spans="2:20" ht="12.75">
      <c r="B137"/>
      <c r="C137"/>
      <c r="D137"/>
      <c r="E137"/>
      <c r="F137"/>
      <c r="G137"/>
      <c r="H137" s="13"/>
      <c r="I137" s="3"/>
      <c r="J137" s="3"/>
      <c r="K137" s="13"/>
      <c r="L137" s="6"/>
      <c r="M137" s="6"/>
      <c r="N137" s="12"/>
      <c r="P137" s="6"/>
      <c r="Q137" s="6"/>
      <c r="R137" s="12"/>
      <c r="T137" s="12"/>
    </row>
    <row r="138" spans="1:20" ht="12.75">
      <c r="A138" s="2">
        <v>110</v>
      </c>
      <c r="B138" t="s">
        <v>268</v>
      </c>
      <c r="C138" t="str">
        <f t="shared" si="36"/>
        <v>1</v>
      </c>
      <c r="D138" t="str">
        <f t="shared" si="37"/>
        <v>2</v>
      </c>
      <c r="E138">
        <f t="shared" si="38"/>
      </c>
      <c r="F138" t="str">
        <f>IF(AND(L138&gt;0,L138&lt;=5),"T1c"," ")&amp;IF(AND(M138&gt;0,M138&lt;=5),"T1p"," ")</f>
        <v>  </v>
      </c>
      <c r="G138" t="str">
        <f>IF(AND(P138&gt;0,P138&lt;=5),"T2c"," ")&amp;IF(AND(Q138&gt;0,Q138&lt;=5),"T2p"," ")</f>
        <v>  </v>
      </c>
      <c r="H138" s="13">
        <f>I$20</f>
        <v>62.963726298</v>
      </c>
      <c r="I138" s="3">
        <f>'orig. data'!D109</f>
        <v>92.878134783</v>
      </c>
      <c r="J138" s="3">
        <f>'orig. data'!S109</f>
        <v>92.627597613</v>
      </c>
      <c r="K138" s="13">
        <f>J$20</f>
        <v>58.800795753</v>
      </c>
      <c r="L138" s="6">
        <f>'orig. data'!B109</f>
        <v>866</v>
      </c>
      <c r="M138" s="6">
        <f>'orig. data'!C109</f>
        <v>9070</v>
      </c>
      <c r="N138" s="12">
        <f>'orig. data'!G109</f>
        <v>5.50644E-29</v>
      </c>
      <c r="P138" s="6">
        <f>'orig. data'!Q109</f>
        <v>871</v>
      </c>
      <c r="Q138" s="6">
        <f>'orig. data'!R109</f>
        <v>9339</v>
      </c>
      <c r="R138" s="12">
        <f>'orig. data'!V109</f>
        <v>3.177481E-39</v>
      </c>
      <c r="T138" s="12">
        <f>'orig. data'!AF109</f>
        <v>0.899374013</v>
      </c>
    </row>
    <row r="139" spans="1:20" ht="12.75">
      <c r="A139" s="2">
        <v>111</v>
      </c>
      <c r="B139" t="s">
        <v>269</v>
      </c>
      <c r="C139" t="str">
        <f t="shared" si="36"/>
        <v>1</v>
      </c>
      <c r="D139" t="str">
        <f t="shared" si="37"/>
        <v>2</v>
      </c>
      <c r="E139">
        <f t="shared" si="38"/>
      </c>
      <c r="F139" t="str">
        <f>IF(AND(L139&gt;0,L139&lt;=5),"T1c"," ")&amp;IF(AND(M139&gt;0,M139&lt;=5),"T1p"," ")</f>
        <v>  </v>
      </c>
      <c r="G139" t="str">
        <f>IF(AND(P139&gt;0,P139&lt;=5),"T2c"," ")&amp;IF(AND(Q139&gt;0,Q139&lt;=5),"T2p"," ")</f>
        <v>  </v>
      </c>
      <c r="H139" s="13">
        <f>I$20</f>
        <v>62.963726298</v>
      </c>
      <c r="I139" s="3">
        <f>'orig. data'!D110</f>
        <v>131.8116239</v>
      </c>
      <c r="J139" s="3">
        <f>'orig. data'!S110</f>
        <v>135.14883325</v>
      </c>
      <c r="K139" s="13">
        <f>J$20</f>
        <v>58.800795753</v>
      </c>
      <c r="L139" s="6">
        <f>'orig. data'!B110</f>
        <v>1038</v>
      </c>
      <c r="M139" s="6">
        <f>'orig. data'!C110</f>
        <v>7300</v>
      </c>
      <c r="N139" s="12">
        <f>'orig. data'!G110</f>
        <v>6.38021E-119</v>
      </c>
      <c r="P139" s="6">
        <f>'orig. data'!Q110</f>
        <v>1029</v>
      </c>
      <c r="Q139" s="6">
        <f>'orig. data'!R110</f>
        <v>7441</v>
      </c>
      <c r="R139" s="12">
        <f>'orig. data'!V110</f>
        <v>8.79728E-149</v>
      </c>
      <c r="T139" s="12">
        <f>'orig. data'!AF110</f>
        <v>0.4428387634</v>
      </c>
    </row>
    <row r="140" spans="2:7" ht="12.75">
      <c r="B140"/>
      <c r="C140"/>
      <c r="D140">
        <f t="shared" si="37"/>
      </c>
      <c r="E140">
        <f t="shared" si="38"/>
      </c>
      <c r="F140" t="str">
        <f>IF(AND(L140&gt;0,L140&lt;=5),"T1c"," ")&amp;IF(AND(M140&gt;0,M140&lt;=5),"T1p"," ")</f>
        <v>  </v>
      </c>
      <c r="G140"/>
    </row>
    <row r="141" spans="2:7" ht="12.75">
      <c r="B141"/>
      <c r="C141"/>
      <c r="D141">
        <f t="shared" si="37"/>
      </c>
      <c r="E141">
        <f t="shared" si="38"/>
      </c>
      <c r="F141"/>
      <c r="G141"/>
    </row>
    <row r="142" spans="2:7" ht="12.75">
      <c r="B142"/>
      <c r="C142"/>
      <c r="D142">
        <f t="shared" si="37"/>
      </c>
      <c r="E142">
        <f t="shared" si="38"/>
      </c>
      <c r="F142"/>
      <c r="G142"/>
    </row>
    <row r="143" spans="2:7" ht="12.75">
      <c r="B143"/>
      <c r="C143"/>
      <c r="D143">
        <f t="shared" si="37"/>
      </c>
      <c r="E143">
        <f t="shared" si="38"/>
      </c>
      <c r="F143"/>
      <c r="G143"/>
    </row>
    <row r="144" spans="2:7" ht="12.75">
      <c r="B144"/>
      <c r="C144"/>
      <c r="D144">
        <f t="shared" si="37"/>
      </c>
      <c r="E144">
        <f t="shared" si="38"/>
      </c>
      <c r="F144"/>
      <c r="G144"/>
    </row>
    <row r="145" spans="2:7" ht="12.75">
      <c r="B145"/>
      <c r="C145"/>
      <c r="D145"/>
      <c r="E145">
        <f t="shared" si="38"/>
      </c>
      <c r="F145"/>
      <c r="G145"/>
    </row>
    <row r="146" spans="2:7" ht="12.75">
      <c r="B146"/>
      <c r="C146"/>
      <c r="D146"/>
      <c r="E146">
        <f t="shared" si="38"/>
      </c>
      <c r="F146"/>
      <c r="G146"/>
    </row>
    <row r="147" ht="12.75">
      <c r="E147">
        <f t="shared" si="38"/>
      </c>
    </row>
    <row r="148" ht="12.75">
      <c r="E148">
        <f t="shared" si="38"/>
      </c>
    </row>
    <row r="149" ht="12.75">
      <c r="E149">
        <f t="shared" si="38"/>
      </c>
    </row>
    <row r="150" ht="12.75">
      <c r="E150">
        <f t="shared" si="38"/>
      </c>
    </row>
    <row r="151" ht="12.75">
      <c r="E151">
        <f t="shared" si="38"/>
      </c>
    </row>
    <row r="152" ht="12.75">
      <c r="E152">
        <f t="shared" si="38"/>
      </c>
    </row>
    <row r="153" ht="12.75">
      <c r="E153">
        <f t="shared" si="38"/>
      </c>
    </row>
    <row r="154" ht="12.75">
      <c r="E154">
        <f t="shared" si="38"/>
      </c>
    </row>
    <row r="155" ht="12.75">
      <c r="E155">
        <f t="shared" si="38"/>
      </c>
    </row>
    <row r="156" ht="12.75">
      <c r="E156">
        <f t="shared" si="38"/>
      </c>
    </row>
    <row r="157" ht="12.75">
      <c r="E157">
        <f t="shared" si="38"/>
      </c>
    </row>
    <row r="158" ht="12.75">
      <c r="E158">
        <f t="shared" si="38"/>
      </c>
    </row>
    <row r="159" ht="12.75">
      <c r="E159">
        <f t="shared" si="38"/>
      </c>
    </row>
    <row r="160" ht="12.75">
      <c r="E160">
        <f t="shared" si="38"/>
      </c>
    </row>
    <row r="161" ht="12.75">
      <c r="E161">
        <f t="shared" si="38"/>
      </c>
    </row>
    <row r="162" ht="12.75">
      <c r="E162">
        <f t="shared" si="38"/>
      </c>
    </row>
    <row r="163" ht="12.75">
      <c r="E163">
        <f t="shared" si="38"/>
      </c>
    </row>
    <row r="164" ht="12.75">
      <c r="E164">
        <f t="shared" si="38"/>
      </c>
    </row>
    <row r="165" ht="12.75">
      <c r="E165">
        <f t="shared" si="38"/>
      </c>
    </row>
    <row r="166" ht="12.75">
      <c r="E166">
        <f t="shared" si="38"/>
      </c>
    </row>
    <row r="167" ht="12.75">
      <c r="E167">
        <f t="shared" si="38"/>
      </c>
    </row>
    <row r="168" ht="12.75">
      <c r="E168">
        <f t="shared" si="38"/>
      </c>
    </row>
    <row r="169" ht="12.75">
      <c r="E169">
        <f t="shared" si="38"/>
      </c>
    </row>
    <row r="170" ht="12.75">
      <c r="E170">
        <f t="shared" si="38"/>
      </c>
    </row>
    <row r="171" ht="12.75">
      <c r="E171">
        <f t="shared" si="38"/>
      </c>
    </row>
    <row r="172" ht="12.75">
      <c r="E172">
        <f t="shared" si="38"/>
      </c>
    </row>
    <row r="173" ht="12.75">
      <c r="E173">
        <f t="shared" si="38"/>
      </c>
    </row>
    <row r="174" ht="12.75">
      <c r="E174">
        <f t="shared" si="38"/>
      </c>
    </row>
    <row r="175" ht="12.75">
      <c r="E175">
        <f t="shared" si="38"/>
      </c>
    </row>
    <row r="176" ht="12.75">
      <c r="E176">
        <f t="shared" si="38"/>
      </c>
    </row>
    <row r="177" ht="12.75">
      <c r="E177">
        <f t="shared" si="38"/>
      </c>
    </row>
    <row r="178" ht="12.75">
      <c r="E178">
        <f t="shared" si="38"/>
      </c>
    </row>
    <row r="179" ht="12.75">
      <c r="E179">
        <f t="shared" si="38"/>
      </c>
    </row>
    <row r="180" ht="12.75">
      <c r="E180">
        <f t="shared" si="38"/>
      </c>
    </row>
    <row r="181" ht="12.75">
      <c r="E181">
        <f t="shared" si="38"/>
      </c>
    </row>
    <row r="182" ht="12.75">
      <c r="E182">
        <f t="shared" si="38"/>
      </c>
    </row>
    <row r="183" ht="12.75">
      <c r="E183">
        <f t="shared" si="38"/>
      </c>
    </row>
    <row r="184" ht="12.75">
      <c r="E184">
        <f t="shared" si="38"/>
      </c>
    </row>
    <row r="185" ht="12.75">
      <c r="E185">
        <f t="shared" si="38"/>
      </c>
    </row>
    <row r="186" ht="12.75">
      <c r="E186">
        <f t="shared" si="38"/>
      </c>
    </row>
    <row r="187" ht="12.75">
      <c r="E187">
        <f t="shared" si="38"/>
      </c>
    </row>
    <row r="188" ht="12.75">
      <c r="E188">
        <f t="shared" si="38"/>
      </c>
    </row>
    <row r="189" ht="12.75">
      <c r="E189">
        <f t="shared" si="38"/>
      </c>
    </row>
    <row r="190" ht="12.75">
      <c r="E190">
        <f aca="true" t="shared" si="39" ref="E190:E253">IF(AND(T190&lt;=0.005,T190&gt;0),"t","")</f>
      </c>
    </row>
    <row r="191" ht="12.75">
      <c r="E191">
        <f t="shared" si="39"/>
      </c>
    </row>
    <row r="192" ht="12.75">
      <c r="E192">
        <f t="shared" si="39"/>
      </c>
    </row>
    <row r="193" ht="12.75">
      <c r="E193">
        <f t="shared" si="39"/>
      </c>
    </row>
    <row r="194" ht="12.75">
      <c r="E194">
        <f t="shared" si="39"/>
      </c>
    </row>
    <row r="195" ht="12.75">
      <c r="E195">
        <f t="shared" si="39"/>
      </c>
    </row>
    <row r="196" ht="12.75">
      <c r="E196">
        <f t="shared" si="39"/>
      </c>
    </row>
    <row r="197" ht="12.75">
      <c r="E197">
        <f t="shared" si="39"/>
      </c>
    </row>
    <row r="198" ht="12.75">
      <c r="E198">
        <f t="shared" si="39"/>
      </c>
    </row>
    <row r="199" ht="12.75">
      <c r="E199">
        <f t="shared" si="39"/>
      </c>
    </row>
    <row r="200" ht="12.75">
      <c r="E200">
        <f t="shared" si="39"/>
      </c>
    </row>
    <row r="201" ht="12.75">
      <c r="E201">
        <f t="shared" si="39"/>
      </c>
    </row>
    <row r="202" ht="12.75">
      <c r="E202">
        <f t="shared" si="39"/>
      </c>
    </row>
    <row r="203" ht="12.75">
      <c r="E203">
        <f t="shared" si="39"/>
      </c>
    </row>
    <row r="204" ht="12.75">
      <c r="E204">
        <f t="shared" si="39"/>
      </c>
    </row>
    <row r="205" ht="12.75">
      <c r="E205">
        <f t="shared" si="39"/>
      </c>
    </row>
    <row r="206" ht="12.75">
      <c r="E206">
        <f t="shared" si="39"/>
      </c>
    </row>
    <row r="207" ht="12.75">
      <c r="E207">
        <f t="shared" si="39"/>
      </c>
    </row>
    <row r="208" ht="12.75">
      <c r="E208">
        <f t="shared" si="39"/>
      </c>
    </row>
    <row r="209" ht="12.75">
      <c r="E209">
        <f t="shared" si="39"/>
      </c>
    </row>
    <row r="210" ht="12.75">
      <c r="E210">
        <f t="shared" si="39"/>
      </c>
    </row>
    <row r="211" ht="12.75">
      <c r="E211">
        <f t="shared" si="39"/>
      </c>
    </row>
    <row r="212" ht="12.75">
      <c r="E212">
        <f t="shared" si="39"/>
      </c>
    </row>
    <row r="213" ht="12.75">
      <c r="E213">
        <f t="shared" si="39"/>
      </c>
    </row>
    <row r="214" ht="12.75">
      <c r="E214">
        <f t="shared" si="39"/>
      </c>
    </row>
    <row r="215" ht="12.75">
      <c r="E215">
        <f t="shared" si="39"/>
      </c>
    </row>
    <row r="216" ht="12.75">
      <c r="E216">
        <f t="shared" si="39"/>
      </c>
    </row>
    <row r="217" ht="12.75">
      <c r="E217">
        <f t="shared" si="39"/>
      </c>
    </row>
    <row r="218" ht="12.75">
      <c r="E218">
        <f t="shared" si="39"/>
      </c>
    </row>
    <row r="219" ht="12.75">
      <c r="E219">
        <f t="shared" si="39"/>
      </c>
    </row>
    <row r="220" ht="12.75">
      <c r="E220">
        <f t="shared" si="39"/>
      </c>
    </row>
    <row r="221" ht="12.75">
      <c r="E221">
        <f t="shared" si="39"/>
      </c>
    </row>
    <row r="222" ht="12.75">
      <c r="E222">
        <f t="shared" si="39"/>
      </c>
    </row>
    <row r="223" ht="12.75">
      <c r="E223">
        <f t="shared" si="39"/>
      </c>
    </row>
    <row r="224" ht="12.75">
      <c r="E224">
        <f t="shared" si="39"/>
      </c>
    </row>
    <row r="225" ht="12.75">
      <c r="E225">
        <f t="shared" si="39"/>
      </c>
    </row>
    <row r="226" ht="12.75">
      <c r="E226">
        <f t="shared" si="39"/>
      </c>
    </row>
    <row r="227" ht="12.75">
      <c r="E227">
        <f t="shared" si="39"/>
      </c>
    </row>
    <row r="228" ht="12.75">
      <c r="E228">
        <f t="shared" si="39"/>
      </c>
    </row>
    <row r="229" ht="12.75">
      <c r="E229">
        <f t="shared" si="39"/>
      </c>
    </row>
    <row r="230" ht="12.75">
      <c r="E230">
        <f t="shared" si="39"/>
      </c>
    </row>
    <row r="231" ht="12.75">
      <c r="E231">
        <f t="shared" si="39"/>
      </c>
    </row>
    <row r="232" ht="12.75">
      <c r="E232">
        <f t="shared" si="39"/>
      </c>
    </row>
    <row r="233" ht="12.75">
      <c r="E233">
        <f t="shared" si="39"/>
      </c>
    </row>
    <row r="234" ht="12.75">
      <c r="E234">
        <f t="shared" si="39"/>
      </c>
    </row>
    <row r="235" ht="12.75">
      <c r="E235">
        <f t="shared" si="39"/>
      </c>
    </row>
    <row r="236" ht="12.75">
      <c r="E236">
        <f t="shared" si="39"/>
      </c>
    </row>
    <row r="237" ht="12.75">
      <c r="E237">
        <f t="shared" si="39"/>
      </c>
    </row>
    <row r="238" ht="12.75">
      <c r="E238">
        <f t="shared" si="39"/>
      </c>
    </row>
    <row r="239" ht="12.75">
      <c r="E239">
        <f t="shared" si="39"/>
      </c>
    </row>
    <row r="240" ht="12.75">
      <c r="E240">
        <f t="shared" si="39"/>
      </c>
    </row>
    <row r="241" ht="12.75">
      <c r="E241">
        <f t="shared" si="39"/>
      </c>
    </row>
    <row r="242" ht="12.75">
      <c r="E242">
        <f t="shared" si="39"/>
      </c>
    </row>
    <row r="243" ht="12.75">
      <c r="E243">
        <f t="shared" si="39"/>
      </c>
    </row>
    <row r="244" ht="12.75">
      <c r="E244">
        <f t="shared" si="39"/>
      </c>
    </row>
    <row r="245" ht="12.75">
      <c r="E245">
        <f t="shared" si="39"/>
      </c>
    </row>
    <row r="246" ht="12.75">
      <c r="E246">
        <f t="shared" si="39"/>
      </c>
    </row>
    <row r="247" ht="12.75">
      <c r="E247">
        <f t="shared" si="39"/>
      </c>
    </row>
    <row r="248" ht="12.75">
      <c r="E248">
        <f t="shared" si="39"/>
      </c>
    </row>
    <row r="249" ht="12.75">
      <c r="E249">
        <f t="shared" si="39"/>
      </c>
    </row>
    <row r="250" ht="12.75">
      <c r="E250">
        <f t="shared" si="39"/>
      </c>
    </row>
    <row r="251" ht="12.75">
      <c r="E251">
        <f t="shared" si="39"/>
      </c>
    </row>
    <row r="252" ht="12.75">
      <c r="E252">
        <f t="shared" si="39"/>
      </c>
    </row>
    <row r="253" ht="12.75">
      <c r="E253">
        <f t="shared" si="39"/>
      </c>
    </row>
    <row r="254" ht="12.75">
      <c r="E254">
        <f aca="true" t="shared" si="40" ref="E254:E317">IF(AND(T254&lt;=0.005,T254&gt;0),"t","")</f>
      </c>
    </row>
    <row r="255" ht="12.75">
      <c r="E255">
        <f t="shared" si="40"/>
      </c>
    </row>
    <row r="256" ht="12.75">
      <c r="E256">
        <f t="shared" si="40"/>
      </c>
    </row>
    <row r="257" ht="12.75">
      <c r="E257">
        <f t="shared" si="40"/>
      </c>
    </row>
    <row r="258" ht="12.75">
      <c r="E258">
        <f t="shared" si="40"/>
      </c>
    </row>
    <row r="259" ht="12.75">
      <c r="E259">
        <f t="shared" si="40"/>
      </c>
    </row>
    <row r="260" ht="12.75">
      <c r="E260">
        <f t="shared" si="40"/>
      </c>
    </row>
    <row r="261" ht="12.75">
      <c r="E261">
        <f t="shared" si="40"/>
      </c>
    </row>
    <row r="262" ht="12.75">
      <c r="E262">
        <f t="shared" si="40"/>
      </c>
    </row>
    <row r="263" ht="12.75">
      <c r="E263">
        <f t="shared" si="40"/>
      </c>
    </row>
    <row r="264" ht="12.75">
      <c r="E264">
        <f t="shared" si="40"/>
      </c>
    </row>
    <row r="265" ht="12.75">
      <c r="E265">
        <f t="shared" si="40"/>
      </c>
    </row>
    <row r="266" ht="12.75">
      <c r="E266">
        <f t="shared" si="40"/>
      </c>
    </row>
    <row r="267" ht="12.75">
      <c r="E267">
        <f t="shared" si="40"/>
      </c>
    </row>
    <row r="268" ht="12.75">
      <c r="E268">
        <f t="shared" si="40"/>
      </c>
    </row>
    <row r="269" ht="12.75">
      <c r="E269">
        <f t="shared" si="40"/>
      </c>
    </row>
    <row r="270" ht="12.75">
      <c r="E270">
        <f t="shared" si="40"/>
      </c>
    </row>
    <row r="271" ht="12.75">
      <c r="E271">
        <f t="shared" si="40"/>
      </c>
    </row>
    <row r="272" ht="12.75">
      <c r="E272">
        <f t="shared" si="40"/>
      </c>
    </row>
    <row r="273" ht="12.75">
      <c r="E273">
        <f t="shared" si="40"/>
      </c>
    </row>
    <row r="274" ht="12.75">
      <c r="E274">
        <f t="shared" si="40"/>
      </c>
    </row>
    <row r="275" ht="12.75">
      <c r="E275">
        <f t="shared" si="40"/>
      </c>
    </row>
    <row r="276" ht="12.75">
      <c r="E276">
        <f t="shared" si="40"/>
      </c>
    </row>
    <row r="277" ht="12.75">
      <c r="E277">
        <f t="shared" si="40"/>
      </c>
    </row>
    <row r="278" ht="12.75">
      <c r="E278">
        <f t="shared" si="40"/>
      </c>
    </row>
    <row r="279" ht="12.75">
      <c r="E279">
        <f t="shared" si="40"/>
      </c>
    </row>
    <row r="280" ht="12.75">
      <c r="E280">
        <f t="shared" si="40"/>
      </c>
    </row>
    <row r="281" ht="12.75">
      <c r="E281">
        <f t="shared" si="40"/>
      </c>
    </row>
    <row r="282" ht="12.75">
      <c r="E282">
        <f t="shared" si="40"/>
      </c>
    </row>
    <row r="283" ht="12.75">
      <c r="E283">
        <f t="shared" si="40"/>
      </c>
    </row>
    <row r="284" ht="12.75">
      <c r="E284">
        <f t="shared" si="40"/>
      </c>
    </row>
    <row r="285" ht="12.75">
      <c r="E285">
        <f t="shared" si="40"/>
      </c>
    </row>
    <row r="286" ht="12.75">
      <c r="E286">
        <f t="shared" si="40"/>
      </c>
    </row>
    <row r="287" ht="12.75">
      <c r="E287">
        <f t="shared" si="40"/>
      </c>
    </row>
    <row r="288" ht="12.75">
      <c r="E288">
        <f t="shared" si="40"/>
      </c>
    </row>
    <row r="289" ht="12.75">
      <c r="E289">
        <f t="shared" si="40"/>
      </c>
    </row>
    <row r="290" ht="12.75">
      <c r="E290">
        <f t="shared" si="40"/>
      </c>
    </row>
    <row r="291" ht="12.75">
      <c r="E291">
        <f t="shared" si="40"/>
      </c>
    </row>
    <row r="292" ht="12.75">
      <c r="E292">
        <f t="shared" si="40"/>
      </c>
    </row>
    <row r="293" ht="12.75">
      <c r="E293">
        <f t="shared" si="40"/>
      </c>
    </row>
    <row r="294" ht="12.75">
      <c r="E294">
        <f t="shared" si="40"/>
      </c>
    </row>
    <row r="295" ht="12.75">
      <c r="E295">
        <f t="shared" si="40"/>
      </c>
    </row>
    <row r="296" ht="12.75">
      <c r="E296">
        <f t="shared" si="40"/>
      </c>
    </row>
    <row r="297" ht="12.75">
      <c r="E297">
        <f t="shared" si="40"/>
      </c>
    </row>
    <row r="298" ht="12.75">
      <c r="E298">
        <f t="shared" si="40"/>
      </c>
    </row>
    <row r="299" ht="12.75">
      <c r="E299">
        <f t="shared" si="40"/>
      </c>
    </row>
    <row r="300" ht="12.75">
      <c r="E300">
        <f t="shared" si="40"/>
      </c>
    </row>
    <row r="301" ht="12.75">
      <c r="E301">
        <f t="shared" si="40"/>
      </c>
    </row>
    <row r="302" ht="12.75">
      <c r="E302">
        <f t="shared" si="40"/>
      </c>
    </row>
    <row r="303" ht="12.75">
      <c r="E303">
        <f t="shared" si="40"/>
      </c>
    </row>
    <row r="304" ht="12.75">
      <c r="E304">
        <f t="shared" si="40"/>
      </c>
    </row>
    <row r="305" ht="12.75">
      <c r="E305">
        <f t="shared" si="40"/>
      </c>
    </row>
    <row r="306" ht="12.75">
      <c r="E306">
        <f t="shared" si="40"/>
      </c>
    </row>
    <row r="307" ht="12.75">
      <c r="E307">
        <f t="shared" si="40"/>
      </c>
    </row>
    <row r="308" ht="12.75">
      <c r="E308">
        <f t="shared" si="40"/>
      </c>
    </row>
    <row r="309" ht="12.75">
      <c r="E309">
        <f t="shared" si="40"/>
      </c>
    </row>
    <row r="310" ht="12.75">
      <c r="E310">
        <f t="shared" si="40"/>
      </c>
    </row>
    <row r="311" ht="12.75">
      <c r="E311">
        <f t="shared" si="40"/>
      </c>
    </row>
    <row r="312" ht="12.75">
      <c r="E312">
        <f t="shared" si="40"/>
      </c>
    </row>
    <row r="313" ht="12.75">
      <c r="E313">
        <f t="shared" si="40"/>
      </c>
    </row>
    <row r="314" ht="12.75">
      <c r="E314">
        <f t="shared" si="40"/>
      </c>
    </row>
    <row r="315" ht="12.75">
      <c r="E315">
        <f t="shared" si="40"/>
      </c>
    </row>
    <row r="316" ht="12.75">
      <c r="E316">
        <f t="shared" si="40"/>
      </c>
    </row>
    <row r="317" ht="12.75">
      <c r="E317">
        <f t="shared" si="40"/>
      </c>
    </row>
    <row r="318" ht="12.75">
      <c r="E318">
        <f aca="true" t="shared" si="41" ref="E318:E381">IF(AND(T318&lt;=0.005,T318&gt;0),"t","")</f>
      </c>
    </row>
    <row r="319" ht="12.75">
      <c r="E319">
        <f t="shared" si="41"/>
      </c>
    </row>
    <row r="320" ht="12.75">
      <c r="E320">
        <f t="shared" si="41"/>
      </c>
    </row>
    <row r="321" ht="12.75">
      <c r="E321">
        <f t="shared" si="41"/>
      </c>
    </row>
    <row r="322" ht="12.75">
      <c r="E322">
        <f t="shared" si="41"/>
      </c>
    </row>
    <row r="323" ht="12.75">
      <c r="E323">
        <f t="shared" si="41"/>
      </c>
    </row>
    <row r="324" ht="12.75">
      <c r="E324">
        <f t="shared" si="41"/>
      </c>
    </row>
    <row r="325" ht="12.75">
      <c r="E325">
        <f t="shared" si="41"/>
      </c>
    </row>
    <row r="326" ht="12.75">
      <c r="E326">
        <f t="shared" si="41"/>
      </c>
    </row>
    <row r="327" ht="12.75">
      <c r="E327">
        <f t="shared" si="41"/>
      </c>
    </row>
    <row r="328" ht="12.75">
      <c r="E328">
        <f t="shared" si="41"/>
      </c>
    </row>
    <row r="329" ht="12.75">
      <c r="E329">
        <f t="shared" si="41"/>
      </c>
    </row>
    <row r="330" ht="12.75">
      <c r="E330">
        <f t="shared" si="41"/>
      </c>
    </row>
    <row r="331" ht="12.75">
      <c r="E331">
        <f t="shared" si="41"/>
      </c>
    </row>
    <row r="332" ht="12.75">
      <c r="E332">
        <f t="shared" si="41"/>
      </c>
    </row>
    <row r="333" ht="12.75">
      <c r="E333">
        <f t="shared" si="41"/>
      </c>
    </row>
    <row r="334" ht="12.75">
      <c r="E334">
        <f t="shared" si="41"/>
      </c>
    </row>
    <row r="335" ht="12.75">
      <c r="E335">
        <f t="shared" si="41"/>
      </c>
    </row>
    <row r="336" ht="12.75">
      <c r="E336">
        <f t="shared" si="41"/>
      </c>
    </row>
    <row r="337" ht="12.75">
      <c r="E337">
        <f t="shared" si="41"/>
      </c>
    </row>
    <row r="338" ht="12.75">
      <c r="E338">
        <f t="shared" si="41"/>
      </c>
    </row>
    <row r="339" ht="12.75">
      <c r="E339">
        <f t="shared" si="41"/>
      </c>
    </row>
    <row r="340" ht="12.75">
      <c r="E340">
        <f t="shared" si="41"/>
      </c>
    </row>
    <row r="341" ht="12.75">
      <c r="E341">
        <f t="shared" si="41"/>
      </c>
    </row>
    <row r="342" ht="12.75">
      <c r="E342">
        <f t="shared" si="41"/>
      </c>
    </row>
    <row r="343" ht="12.75">
      <c r="E343">
        <f t="shared" si="41"/>
      </c>
    </row>
    <row r="344" ht="12.75">
      <c r="E344">
        <f t="shared" si="41"/>
      </c>
    </row>
    <row r="345" ht="12.75">
      <c r="E345">
        <f t="shared" si="41"/>
      </c>
    </row>
    <row r="346" ht="12.75">
      <c r="E346">
        <f t="shared" si="41"/>
      </c>
    </row>
    <row r="347" ht="12.75">
      <c r="E347">
        <f t="shared" si="41"/>
      </c>
    </row>
    <row r="348" ht="12.75">
      <c r="E348">
        <f t="shared" si="41"/>
      </c>
    </row>
    <row r="349" ht="12.75">
      <c r="E349">
        <f t="shared" si="41"/>
      </c>
    </row>
    <row r="350" ht="12.75">
      <c r="E350">
        <f t="shared" si="41"/>
      </c>
    </row>
    <row r="351" ht="12.75">
      <c r="E351">
        <f t="shared" si="41"/>
      </c>
    </row>
    <row r="352" ht="12.75">
      <c r="E352">
        <f t="shared" si="41"/>
      </c>
    </row>
    <row r="353" ht="12.75">
      <c r="E353">
        <f t="shared" si="41"/>
      </c>
    </row>
    <row r="354" ht="12.75">
      <c r="E354">
        <f t="shared" si="41"/>
      </c>
    </row>
    <row r="355" ht="12.75">
      <c r="E355">
        <f t="shared" si="41"/>
      </c>
    </row>
    <row r="356" ht="12.75">
      <c r="E356">
        <f t="shared" si="41"/>
      </c>
    </row>
    <row r="357" ht="12.75">
      <c r="E357">
        <f t="shared" si="41"/>
      </c>
    </row>
    <row r="358" ht="12.75">
      <c r="E358">
        <f t="shared" si="41"/>
      </c>
    </row>
    <row r="359" ht="12.75">
      <c r="E359">
        <f t="shared" si="41"/>
      </c>
    </row>
    <row r="360" ht="12.75">
      <c r="E360">
        <f t="shared" si="41"/>
      </c>
    </row>
    <row r="361" ht="12.75">
      <c r="E361">
        <f t="shared" si="41"/>
      </c>
    </row>
    <row r="362" ht="12.75">
      <c r="E362">
        <f t="shared" si="41"/>
      </c>
    </row>
    <row r="363" ht="12.75">
      <c r="E363">
        <f t="shared" si="41"/>
      </c>
    </row>
    <row r="364" ht="12.75">
      <c r="E364">
        <f t="shared" si="41"/>
      </c>
    </row>
    <row r="365" ht="12.75">
      <c r="E365">
        <f t="shared" si="41"/>
      </c>
    </row>
    <row r="366" ht="12.75">
      <c r="E366">
        <f t="shared" si="41"/>
      </c>
    </row>
    <row r="367" ht="12.75">
      <c r="E367">
        <f t="shared" si="41"/>
      </c>
    </row>
    <row r="368" ht="12.75">
      <c r="E368">
        <f t="shared" si="41"/>
      </c>
    </row>
    <row r="369" ht="12.75">
      <c r="E369">
        <f t="shared" si="41"/>
      </c>
    </row>
    <row r="370" ht="12.75">
      <c r="E370">
        <f t="shared" si="41"/>
      </c>
    </row>
    <row r="371" ht="12.75">
      <c r="E371">
        <f t="shared" si="41"/>
      </c>
    </row>
    <row r="372" ht="12.75">
      <c r="E372">
        <f t="shared" si="41"/>
      </c>
    </row>
    <row r="373" ht="12.75">
      <c r="E373">
        <f t="shared" si="41"/>
      </c>
    </row>
    <row r="374" ht="12.75">
      <c r="E374">
        <f t="shared" si="41"/>
      </c>
    </row>
    <row r="375" ht="12.75">
      <c r="E375">
        <f t="shared" si="41"/>
      </c>
    </row>
    <row r="376" ht="12.75">
      <c r="E376">
        <f t="shared" si="41"/>
      </c>
    </row>
    <row r="377" ht="12.75">
      <c r="E377">
        <f t="shared" si="41"/>
      </c>
    </row>
    <row r="378" ht="12.75">
      <c r="E378">
        <f t="shared" si="41"/>
      </c>
    </row>
    <row r="379" ht="12.75">
      <c r="E379">
        <f t="shared" si="41"/>
      </c>
    </row>
    <row r="380" ht="12.75">
      <c r="E380">
        <f t="shared" si="41"/>
      </c>
    </row>
    <row r="381" ht="12.75">
      <c r="E381">
        <f t="shared" si="41"/>
      </c>
    </row>
    <row r="382" ht="12.75">
      <c r="E382">
        <f aca="true" t="shared" si="42" ref="E382:E445">IF(AND(T382&lt;=0.005,T382&gt;0),"t","")</f>
      </c>
    </row>
    <row r="383" ht="12.75">
      <c r="E383">
        <f t="shared" si="42"/>
      </c>
    </row>
    <row r="384" ht="12.75">
      <c r="E384">
        <f t="shared" si="42"/>
      </c>
    </row>
    <row r="385" ht="12.75">
      <c r="E385">
        <f t="shared" si="42"/>
      </c>
    </row>
    <row r="386" ht="12.75">
      <c r="E386">
        <f t="shared" si="42"/>
      </c>
    </row>
    <row r="387" ht="12.75">
      <c r="E387">
        <f t="shared" si="42"/>
      </c>
    </row>
    <row r="388" ht="12.75">
      <c r="E388">
        <f t="shared" si="42"/>
      </c>
    </row>
    <row r="389" ht="12.75">
      <c r="E389">
        <f t="shared" si="42"/>
      </c>
    </row>
    <row r="390" ht="12.75">
      <c r="E390">
        <f t="shared" si="42"/>
      </c>
    </row>
    <row r="391" ht="12.75">
      <c r="E391">
        <f t="shared" si="42"/>
      </c>
    </row>
    <row r="392" ht="12.75">
      <c r="E392">
        <f t="shared" si="42"/>
      </c>
    </row>
    <row r="393" ht="12.75">
      <c r="E393">
        <f t="shared" si="42"/>
      </c>
    </row>
    <row r="394" ht="12.75">
      <c r="E394">
        <f t="shared" si="42"/>
      </c>
    </row>
    <row r="395" ht="12.75">
      <c r="E395">
        <f t="shared" si="42"/>
      </c>
    </row>
    <row r="396" ht="12.75">
      <c r="E396">
        <f t="shared" si="42"/>
      </c>
    </row>
    <row r="397" ht="12.75">
      <c r="E397">
        <f t="shared" si="42"/>
      </c>
    </row>
    <row r="398" ht="12.75">
      <c r="E398">
        <f t="shared" si="42"/>
      </c>
    </row>
    <row r="399" ht="12.75">
      <c r="E399">
        <f t="shared" si="42"/>
      </c>
    </row>
    <row r="400" ht="12.75">
      <c r="E400">
        <f t="shared" si="42"/>
      </c>
    </row>
    <row r="401" ht="12.75">
      <c r="E401">
        <f t="shared" si="42"/>
      </c>
    </row>
    <row r="402" ht="12.75">
      <c r="E402">
        <f t="shared" si="42"/>
      </c>
    </row>
    <row r="403" ht="12.75">
      <c r="E403">
        <f t="shared" si="42"/>
      </c>
    </row>
    <row r="404" ht="12.75">
      <c r="E404">
        <f t="shared" si="42"/>
      </c>
    </row>
    <row r="405" ht="12.75">
      <c r="E405">
        <f t="shared" si="42"/>
      </c>
    </row>
    <row r="406" ht="12.75">
      <c r="E406">
        <f t="shared" si="42"/>
      </c>
    </row>
    <row r="407" ht="12.75">
      <c r="E407">
        <f t="shared" si="42"/>
      </c>
    </row>
    <row r="408" ht="12.75">
      <c r="E408">
        <f t="shared" si="42"/>
      </c>
    </row>
    <row r="409" ht="12.75">
      <c r="E409">
        <f t="shared" si="42"/>
      </c>
    </row>
    <row r="410" ht="12.75">
      <c r="E410">
        <f t="shared" si="42"/>
      </c>
    </row>
    <row r="411" ht="12.75">
      <c r="E411">
        <f t="shared" si="42"/>
      </c>
    </row>
    <row r="412" ht="12.75">
      <c r="E412">
        <f t="shared" si="42"/>
      </c>
    </row>
    <row r="413" ht="12.75">
      <c r="E413">
        <f t="shared" si="42"/>
      </c>
    </row>
    <row r="414" ht="12.75">
      <c r="E414">
        <f t="shared" si="42"/>
      </c>
    </row>
    <row r="415" ht="12.75">
      <c r="E415">
        <f t="shared" si="42"/>
      </c>
    </row>
    <row r="416" ht="12.75">
      <c r="E416">
        <f t="shared" si="42"/>
      </c>
    </row>
    <row r="417" ht="12.75">
      <c r="E417">
        <f t="shared" si="42"/>
      </c>
    </row>
    <row r="418" ht="12.75">
      <c r="E418">
        <f t="shared" si="42"/>
      </c>
    </row>
    <row r="419" ht="12.75">
      <c r="E419">
        <f t="shared" si="42"/>
      </c>
    </row>
    <row r="420" ht="12.75">
      <c r="E420">
        <f t="shared" si="42"/>
      </c>
    </row>
    <row r="421" ht="12.75">
      <c r="E421">
        <f t="shared" si="42"/>
      </c>
    </row>
    <row r="422" ht="12.75">
      <c r="E422">
        <f t="shared" si="42"/>
      </c>
    </row>
    <row r="423" ht="12.75">
      <c r="E423">
        <f t="shared" si="42"/>
      </c>
    </row>
    <row r="424" ht="12.75">
      <c r="E424">
        <f t="shared" si="42"/>
      </c>
    </row>
    <row r="425" ht="12.75">
      <c r="E425">
        <f t="shared" si="42"/>
      </c>
    </row>
    <row r="426" ht="12.75">
      <c r="E426">
        <f t="shared" si="42"/>
      </c>
    </row>
    <row r="427" ht="12.75">
      <c r="E427">
        <f t="shared" si="42"/>
      </c>
    </row>
    <row r="428" ht="12.75">
      <c r="E428">
        <f t="shared" si="42"/>
      </c>
    </row>
    <row r="429" ht="12.75">
      <c r="E429">
        <f t="shared" si="42"/>
      </c>
    </row>
    <row r="430" ht="12.75">
      <c r="E430">
        <f t="shared" si="42"/>
      </c>
    </row>
    <row r="431" ht="12.75">
      <c r="E431">
        <f t="shared" si="42"/>
      </c>
    </row>
    <row r="432" ht="12.75">
      <c r="E432">
        <f t="shared" si="42"/>
      </c>
    </row>
    <row r="433" ht="12.75">
      <c r="E433">
        <f t="shared" si="42"/>
      </c>
    </row>
    <row r="434" ht="12.75">
      <c r="E434">
        <f t="shared" si="42"/>
      </c>
    </row>
    <row r="435" ht="12.75">
      <c r="E435">
        <f t="shared" si="42"/>
      </c>
    </row>
    <row r="436" ht="12.75">
      <c r="E436">
        <f t="shared" si="42"/>
      </c>
    </row>
    <row r="437" ht="12.75">
      <c r="E437">
        <f t="shared" si="42"/>
      </c>
    </row>
    <row r="438" ht="12.75">
      <c r="E438">
        <f t="shared" si="42"/>
      </c>
    </row>
    <row r="439" ht="12.75">
      <c r="E439">
        <f t="shared" si="42"/>
      </c>
    </row>
    <row r="440" ht="12.75">
      <c r="E440">
        <f t="shared" si="42"/>
      </c>
    </row>
    <row r="441" ht="12.75">
      <c r="E441">
        <f t="shared" si="42"/>
      </c>
    </row>
    <row r="442" ht="12.75">
      <c r="E442">
        <f t="shared" si="42"/>
      </c>
    </row>
    <row r="443" ht="12.75">
      <c r="E443">
        <f t="shared" si="42"/>
      </c>
    </row>
    <row r="444" ht="12.75">
      <c r="E444">
        <f t="shared" si="42"/>
      </c>
    </row>
    <row r="445" ht="12.75">
      <c r="E445">
        <f t="shared" si="42"/>
      </c>
    </row>
    <row r="446" ht="12.75">
      <c r="E446">
        <f aca="true" t="shared" si="43" ref="E446:E509">IF(AND(T446&lt;=0.005,T446&gt;0),"t","")</f>
      </c>
    </row>
    <row r="447" ht="12.75">
      <c r="E447">
        <f t="shared" si="43"/>
      </c>
    </row>
    <row r="448" ht="12.75">
      <c r="E448">
        <f t="shared" si="43"/>
      </c>
    </row>
    <row r="449" ht="12.75">
      <c r="E449">
        <f t="shared" si="43"/>
      </c>
    </row>
    <row r="450" ht="12.75">
      <c r="E450">
        <f t="shared" si="43"/>
      </c>
    </row>
    <row r="451" ht="12.75">
      <c r="E451">
        <f t="shared" si="43"/>
      </c>
    </row>
    <row r="452" ht="12.75">
      <c r="E452">
        <f t="shared" si="43"/>
      </c>
    </row>
    <row r="453" ht="12.75">
      <c r="E453">
        <f t="shared" si="43"/>
      </c>
    </row>
    <row r="454" ht="12.75">
      <c r="E454">
        <f t="shared" si="43"/>
      </c>
    </row>
    <row r="455" ht="12.75">
      <c r="E455">
        <f t="shared" si="43"/>
      </c>
    </row>
    <row r="456" ht="12.75">
      <c r="E456">
        <f t="shared" si="43"/>
      </c>
    </row>
    <row r="457" ht="12.75">
      <c r="E457">
        <f t="shared" si="43"/>
      </c>
    </row>
    <row r="458" ht="12.75">
      <c r="E458">
        <f t="shared" si="43"/>
      </c>
    </row>
    <row r="459" ht="12.75">
      <c r="E459">
        <f t="shared" si="43"/>
      </c>
    </row>
    <row r="460" ht="12.75">
      <c r="E460">
        <f t="shared" si="43"/>
      </c>
    </row>
    <row r="461" ht="12.75">
      <c r="E461">
        <f t="shared" si="43"/>
      </c>
    </row>
    <row r="462" ht="12.75">
      <c r="E462">
        <f t="shared" si="43"/>
      </c>
    </row>
    <row r="463" ht="12.75">
      <c r="E463">
        <f t="shared" si="43"/>
      </c>
    </row>
    <row r="464" ht="12.75">
      <c r="E464">
        <f t="shared" si="43"/>
      </c>
    </row>
    <row r="465" ht="12.75">
      <c r="E465">
        <f t="shared" si="43"/>
      </c>
    </row>
    <row r="466" ht="12.75">
      <c r="E466">
        <f t="shared" si="43"/>
      </c>
    </row>
    <row r="467" ht="12.75">
      <c r="E467">
        <f t="shared" si="43"/>
      </c>
    </row>
    <row r="468" ht="12.75">
      <c r="E468">
        <f t="shared" si="43"/>
      </c>
    </row>
    <row r="469" ht="12.75">
      <c r="E469">
        <f t="shared" si="43"/>
      </c>
    </row>
    <row r="470" ht="12.75">
      <c r="E470">
        <f t="shared" si="43"/>
      </c>
    </row>
    <row r="471" ht="12.75">
      <c r="E471">
        <f t="shared" si="43"/>
      </c>
    </row>
    <row r="472" ht="12.75">
      <c r="E472">
        <f t="shared" si="43"/>
      </c>
    </row>
    <row r="473" ht="12.75">
      <c r="E473">
        <f t="shared" si="43"/>
      </c>
    </row>
    <row r="474" ht="12.75">
      <c r="E474">
        <f t="shared" si="43"/>
      </c>
    </row>
    <row r="475" ht="12.75">
      <c r="E475">
        <f t="shared" si="43"/>
      </c>
    </row>
    <row r="476" ht="12.75">
      <c r="E476">
        <f t="shared" si="43"/>
      </c>
    </row>
    <row r="477" ht="12.75">
      <c r="E477">
        <f t="shared" si="43"/>
      </c>
    </row>
    <row r="478" ht="12.75">
      <c r="E478">
        <f t="shared" si="43"/>
      </c>
    </row>
    <row r="479" ht="12.75">
      <c r="E479">
        <f t="shared" si="43"/>
      </c>
    </row>
    <row r="480" ht="12.75">
      <c r="E480">
        <f t="shared" si="43"/>
      </c>
    </row>
    <row r="481" ht="12.75">
      <c r="E481">
        <f t="shared" si="43"/>
      </c>
    </row>
    <row r="482" ht="12.75">
      <c r="E482">
        <f t="shared" si="43"/>
      </c>
    </row>
    <row r="483" ht="12.75">
      <c r="E483">
        <f t="shared" si="43"/>
      </c>
    </row>
    <row r="484" ht="12.75">
      <c r="E484">
        <f t="shared" si="43"/>
      </c>
    </row>
    <row r="485" ht="12.75">
      <c r="E485">
        <f t="shared" si="43"/>
      </c>
    </row>
    <row r="486" ht="12.75">
      <c r="E486">
        <f t="shared" si="43"/>
      </c>
    </row>
    <row r="487" ht="12.75">
      <c r="E487">
        <f t="shared" si="43"/>
      </c>
    </row>
    <row r="488" ht="12.75">
      <c r="E488">
        <f t="shared" si="43"/>
      </c>
    </row>
    <row r="489" ht="12.75">
      <c r="E489">
        <f t="shared" si="43"/>
      </c>
    </row>
    <row r="490" ht="12.75">
      <c r="E490">
        <f t="shared" si="43"/>
      </c>
    </row>
    <row r="491" ht="12.75">
      <c r="E491">
        <f t="shared" si="43"/>
      </c>
    </row>
    <row r="492" ht="12.75">
      <c r="E492">
        <f t="shared" si="43"/>
      </c>
    </row>
    <row r="493" ht="12.75">
      <c r="E493">
        <f t="shared" si="43"/>
      </c>
    </row>
    <row r="494" ht="12.75">
      <c r="E494">
        <f t="shared" si="43"/>
      </c>
    </row>
    <row r="495" ht="12.75">
      <c r="E495">
        <f t="shared" si="43"/>
      </c>
    </row>
    <row r="496" ht="12.75">
      <c r="E496">
        <f t="shared" si="43"/>
      </c>
    </row>
    <row r="497" ht="12.75">
      <c r="E497">
        <f t="shared" si="43"/>
      </c>
    </row>
    <row r="498" ht="12.75">
      <c r="E498">
        <f t="shared" si="43"/>
      </c>
    </row>
    <row r="499" ht="12.75">
      <c r="E499">
        <f t="shared" si="43"/>
      </c>
    </row>
    <row r="500" ht="12.75">
      <c r="E500">
        <f t="shared" si="43"/>
      </c>
    </row>
    <row r="501" ht="12.75">
      <c r="E501">
        <f t="shared" si="43"/>
      </c>
    </row>
    <row r="502" ht="12.75">
      <c r="E502">
        <f t="shared" si="43"/>
      </c>
    </row>
    <row r="503" ht="12.75">
      <c r="E503">
        <f t="shared" si="43"/>
      </c>
    </row>
    <row r="504" ht="12.75">
      <c r="E504">
        <f t="shared" si="43"/>
      </c>
    </row>
    <row r="505" ht="12.75">
      <c r="E505">
        <f t="shared" si="43"/>
      </c>
    </row>
    <row r="506" ht="12.75">
      <c r="E506">
        <f t="shared" si="43"/>
      </c>
    </row>
    <row r="507" ht="12.75">
      <c r="E507">
        <f t="shared" si="43"/>
      </c>
    </row>
    <row r="508" ht="12.75">
      <c r="E508">
        <f t="shared" si="43"/>
      </c>
    </row>
    <row r="509" ht="12.75">
      <c r="E509">
        <f t="shared" si="43"/>
      </c>
    </row>
    <row r="510" ht="12.75">
      <c r="E510">
        <f aca="true" t="shared" si="44" ref="E510:E573">IF(AND(T510&lt;=0.005,T510&gt;0),"t","")</f>
      </c>
    </row>
    <row r="511" ht="12.75">
      <c r="E511">
        <f t="shared" si="44"/>
      </c>
    </row>
    <row r="512" ht="12.75">
      <c r="E512">
        <f t="shared" si="44"/>
      </c>
    </row>
    <row r="513" ht="12.75">
      <c r="E513">
        <f t="shared" si="44"/>
      </c>
    </row>
    <row r="514" ht="12.75">
      <c r="E514">
        <f t="shared" si="44"/>
      </c>
    </row>
    <row r="515" ht="12.75">
      <c r="E515">
        <f t="shared" si="44"/>
      </c>
    </row>
    <row r="516" ht="12.75">
      <c r="E516">
        <f t="shared" si="44"/>
      </c>
    </row>
    <row r="517" ht="12.75">
      <c r="E517">
        <f t="shared" si="44"/>
      </c>
    </row>
    <row r="518" ht="12.75">
      <c r="E518">
        <f t="shared" si="44"/>
      </c>
    </row>
    <row r="519" ht="12.75">
      <c r="E519">
        <f t="shared" si="44"/>
      </c>
    </row>
    <row r="520" ht="12.75">
      <c r="E520">
        <f t="shared" si="44"/>
      </c>
    </row>
    <row r="521" ht="12.75">
      <c r="E521">
        <f t="shared" si="44"/>
      </c>
    </row>
    <row r="522" ht="12.75">
      <c r="E522">
        <f t="shared" si="44"/>
      </c>
    </row>
    <row r="523" ht="12.75">
      <c r="E523">
        <f t="shared" si="44"/>
      </c>
    </row>
    <row r="524" ht="12.75">
      <c r="E524">
        <f t="shared" si="44"/>
      </c>
    </row>
    <row r="525" ht="12.75">
      <c r="E525">
        <f t="shared" si="44"/>
      </c>
    </row>
    <row r="526" ht="12.75">
      <c r="E526">
        <f t="shared" si="44"/>
      </c>
    </row>
    <row r="527" ht="12.75">
      <c r="E527">
        <f t="shared" si="44"/>
      </c>
    </row>
    <row r="528" ht="12.75">
      <c r="E528">
        <f t="shared" si="44"/>
      </c>
    </row>
    <row r="529" ht="12.75">
      <c r="E529">
        <f t="shared" si="44"/>
      </c>
    </row>
    <row r="530" ht="12.75">
      <c r="E530">
        <f t="shared" si="44"/>
      </c>
    </row>
    <row r="531" ht="12.75">
      <c r="E531">
        <f t="shared" si="44"/>
      </c>
    </row>
    <row r="532" ht="12.75">
      <c r="E532">
        <f t="shared" si="44"/>
      </c>
    </row>
    <row r="533" ht="12.75">
      <c r="E533">
        <f t="shared" si="44"/>
      </c>
    </row>
    <row r="534" ht="12.75">
      <c r="E534">
        <f t="shared" si="44"/>
      </c>
    </row>
    <row r="535" ht="12.75">
      <c r="E535">
        <f t="shared" si="44"/>
      </c>
    </row>
    <row r="536" ht="12.75">
      <c r="E536">
        <f t="shared" si="44"/>
      </c>
    </row>
    <row r="537" ht="12.75">
      <c r="E537">
        <f t="shared" si="44"/>
      </c>
    </row>
    <row r="538" ht="12.75">
      <c r="E538">
        <f t="shared" si="44"/>
      </c>
    </row>
    <row r="539" ht="12.75">
      <c r="E539">
        <f t="shared" si="44"/>
      </c>
    </row>
    <row r="540" ht="12.75">
      <c r="E540">
        <f t="shared" si="44"/>
      </c>
    </row>
    <row r="541" ht="12.75">
      <c r="E541">
        <f t="shared" si="44"/>
      </c>
    </row>
    <row r="542" ht="12.75">
      <c r="E542">
        <f t="shared" si="44"/>
      </c>
    </row>
    <row r="543" ht="12.75">
      <c r="E543">
        <f t="shared" si="44"/>
      </c>
    </row>
    <row r="544" ht="12.75">
      <c r="E544">
        <f t="shared" si="44"/>
      </c>
    </row>
    <row r="545" ht="12.75">
      <c r="E545">
        <f t="shared" si="44"/>
      </c>
    </row>
    <row r="546" ht="12.75">
      <c r="E546">
        <f t="shared" si="44"/>
      </c>
    </row>
    <row r="547" ht="12.75">
      <c r="E547">
        <f t="shared" si="44"/>
      </c>
    </row>
    <row r="548" ht="12.75">
      <c r="E548">
        <f t="shared" si="44"/>
      </c>
    </row>
    <row r="549" ht="12.75">
      <c r="E549">
        <f t="shared" si="44"/>
      </c>
    </row>
    <row r="550" ht="12.75">
      <c r="E550">
        <f t="shared" si="44"/>
      </c>
    </row>
    <row r="551" ht="12.75">
      <c r="E551">
        <f t="shared" si="44"/>
      </c>
    </row>
    <row r="552" ht="12.75">
      <c r="E552">
        <f t="shared" si="44"/>
      </c>
    </row>
    <row r="553" ht="12.75">
      <c r="E553">
        <f t="shared" si="44"/>
      </c>
    </row>
    <row r="554" ht="12.75">
      <c r="E554">
        <f t="shared" si="44"/>
      </c>
    </row>
    <row r="555" ht="12.75">
      <c r="E555">
        <f t="shared" si="44"/>
      </c>
    </row>
    <row r="556" ht="12.75">
      <c r="E556">
        <f t="shared" si="44"/>
      </c>
    </row>
    <row r="557" ht="12.75">
      <c r="E557">
        <f t="shared" si="44"/>
      </c>
    </row>
    <row r="558" ht="12.75">
      <c r="E558">
        <f t="shared" si="44"/>
      </c>
    </row>
    <row r="559" ht="12.75">
      <c r="E559">
        <f t="shared" si="44"/>
      </c>
    </row>
    <row r="560" ht="12.75">
      <c r="E560">
        <f t="shared" si="44"/>
      </c>
    </row>
    <row r="561" ht="12.75">
      <c r="E561">
        <f t="shared" si="44"/>
      </c>
    </row>
    <row r="562" ht="12.75">
      <c r="E562">
        <f t="shared" si="44"/>
      </c>
    </row>
    <row r="563" ht="12.75">
      <c r="E563">
        <f t="shared" si="44"/>
      </c>
    </row>
    <row r="564" ht="12.75">
      <c r="E564">
        <f t="shared" si="44"/>
      </c>
    </row>
    <row r="565" ht="12.75">
      <c r="E565">
        <f t="shared" si="44"/>
      </c>
    </row>
    <row r="566" ht="12.75">
      <c r="E566">
        <f t="shared" si="44"/>
      </c>
    </row>
    <row r="567" ht="12.75">
      <c r="E567">
        <f t="shared" si="44"/>
      </c>
    </row>
    <row r="568" ht="12.75">
      <c r="E568">
        <f t="shared" si="44"/>
      </c>
    </row>
    <row r="569" ht="12.75">
      <c r="E569">
        <f t="shared" si="44"/>
      </c>
    </row>
    <row r="570" ht="12.75">
      <c r="E570">
        <f t="shared" si="44"/>
      </c>
    </row>
    <row r="571" ht="12.75">
      <c r="E571">
        <f t="shared" si="44"/>
      </c>
    </row>
    <row r="572" ht="12.75">
      <c r="E572">
        <f t="shared" si="44"/>
      </c>
    </row>
    <row r="573" ht="12.75">
      <c r="E573">
        <f t="shared" si="44"/>
      </c>
    </row>
    <row r="574" ht="12.75">
      <c r="E574">
        <f aca="true" t="shared" si="45" ref="E574:E637">IF(AND(T574&lt;=0.005,T574&gt;0),"t","")</f>
      </c>
    </row>
    <row r="575" ht="12.75">
      <c r="E575">
        <f t="shared" si="45"/>
      </c>
    </row>
    <row r="576" ht="12.75">
      <c r="E576">
        <f t="shared" si="45"/>
      </c>
    </row>
    <row r="577" ht="12.75">
      <c r="E577">
        <f t="shared" si="45"/>
      </c>
    </row>
    <row r="578" ht="12.75">
      <c r="E578">
        <f t="shared" si="45"/>
      </c>
    </row>
    <row r="579" ht="12.75">
      <c r="E579">
        <f t="shared" si="45"/>
      </c>
    </row>
    <row r="580" ht="12.75">
      <c r="E580">
        <f t="shared" si="45"/>
      </c>
    </row>
    <row r="581" ht="12.75">
      <c r="E581">
        <f t="shared" si="45"/>
      </c>
    </row>
    <row r="582" ht="12.75">
      <c r="E582">
        <f t="shared" si="45"/>
      </c>
    </row>
    <row r="583" ht="12.75">
      <c r="E583">
        <f t="shared" si="45"/>
      </c>
    </row>
    <row r="584" ht="12.75">
      <c r="E584">
        <f t="shared" si="45"/>
      </c>
    </row>
    <row r="585" ht="12.75">
      <c r="E585">
        <f t="shared" si="45"/>
      </c>
    </row>
    <row r="586" ht="12.75">
      <c r="E586">
        <f t="shared" si="45"/>
      </c>
    </row>
    <row r="587" ht="12.75">
      <c r="E587">
        <f t="shared" si="45"/>
      </c>
    </row>
    <row r="588" ht="12.75">
      <c r="E588">
        <f t="shared" si="45"/>
      </c>
    </row>
    <row r="589" ht="12.75">
      <c r="E589">
        <f t="shared" si="45"/>
      </c>
    </row>
    <row r="590" ht="12.75">
      <c r="E590">
        <f t="shared" si="45"/>
      </c>
    </row>
    <row r="591" ht="12.75">
      <c r="E591">
        <f t="shared" si="45"/>
      </c>
    </row>
    <row r="592" ht="12.75">
      <c r="E592">
        <f t="shared" si="45"/>
      </c>
    </row>
    <row r="593" ht="12.75">
      <c r="E593">
        <f t="shared" si="45"/>
      </c>
    </row>
    <row r="594" ht="12.75">
      <c r="E594">
        <f t="shared" si="45"/>
      </c>
    </row>
    <row r="595" ht="12.75">
      <c r="E595">
        <f t="shared" si="45"/>
      </c>
    </row>
    <row r="596" ht="12.75">
      <c r="E596">
        <f t="shared" si="45"/>
      </c>
    </row>
    <row r="597" ht="12.75">
      <c r="E597">
        <f t="shared" si="45"/>
      </c>
    </row>
    <row r="598" ht="12.75">
      <c r="E598">
        <f t="shared" si="45"/>
      </c>
    </row>
    <row r="599" ht="12.75">
      <c r="E599">
        <f t="shared" si="45"/>
      </c>
    </row>
    <row r="600" ht="12.75">
      <c r="E600">
        <f t="shared" si="45"/>
      </c>
    </row>
    <row r="601" ht="12.75">
      <c r="E601">
        <f t="shared" si="45"/>
      </c>
    </row>
    <row r="602" ht="12.75">
      <c r="E602">
        <f t="shared" si="45"/>
      </c>
    </row>
    <row r="603" ht="12.75">
      <c r="E603">
        <f t="shared" si="45"/>
      </c>
    </row>
    <row r="604" ht="12.75">
      <c r="E604">
        <f t="shared" si="45"/>
      </c>
    </row>
    <row r="605" ht="12.75">
      <c r="E605">
        <f t="shared" si="45"/>
      </c>
    </row>
    <row r="606" ht="12.75">
      <c r="E606">
        <f t="shared" si="45"/>
      </c>
    </row>
    <row r="607" ht="12.75">
      <c r="E607">
        <f t="shared" si="45"/>
      </c>
    </row>
    <row r="608" ht="12.75">
      <c r="E608">
        <f t="shared" si="45"/>
      </c>
    </row>
    <row r="609" ht="12.75">
      <c r="E609">
        <f t="shared" si="45"/>
      </c>
    </row>
    <row r="610" ht="12.75">
      <c r="E610">
        <f t="shared" si="45"/>
      </c>
    </row>
    <row r="611" ht="12.75">
      <c r="E611">
        <f t="shared" si="45"/>
      </c>
    </row>
    <row r="612" ht="12.75">
      <c r="E612">
        <f t="shared" si="45"/>
      </c>
    </row>
    <row r="613" ht="12.75">
      <c r="E613">
        <f t="shared" si="45"/>
      </c>
    </row>
    <row r="614" ht="12.75">
      <c r="E614">
        <f t="shared" si="45"/>
      </c>
    </row>
    <row r="615" ht="12.75">
      <c r="E615">
        <f t="shared" si="45"/>
      </c>
    </row>
    <row r="616" ht="12.75">
      <c r="E616">
        <f t="shared" si="45"/>
      </c>
    </row>
    <row r="617" ht="12.75">
      <c r="E617">
        <f t="shared" si="45"/>
      </c>
    </row>
    <row r="618" ht="12.75">
      <c r="E618">
        <f t="shared" si="45"/>
      </c>
    </row>
    <row r="619" ht="12.75">
      <c r="E619">
        <f t="shared" si="45"/>
      </c>
    </row>
    <row r="620" ht="12.75">
      <c r="E620">
        <f t="shared" si="45"/>
      </c>
    </row>
    <row r="621" ht="12.75">
      <c r="E621">
        <f t="shared" si="45"/>
      </c>
    </row>
    <row r="622" ht="12.75">
      <c r="E622">
        <f t="shared" si="45"/>
      </c>
    </row>
    <row r="623" ht="12.75">
      <c r="E623">
        <f t="shared" si="45"/>
      </c>
    </row>
    <row r="624" ht="12.75">
      <c r="E624">
        <f t="shared" si="45"/>
      </c>
    </row>
    <row r="625" ht="12.75">
      <c r="E625">
        <f t="shared" si="45"/>
      </c>
    </row>
    <row r="626" ht="12.75">
      <c r="E626">
        <f t="shared" si="45"/>
      </c>
    </row>
    <row r="627" ht="12.75">
      <c r="E627">
        <f t="shared" si="45"/>
      </c>
    </row>
    <row r="628" ht="12.75">
      <c r="E628">
        <f t="shared" si="45"/>
      </c>
    </row>
    <row r="629" ht="12.75">
      <c r="E629">
        <f t="shared" si="45"/>
      </c>
    </row>
    <row r="630" ht="12.75">
      <c r="E630">
        <f t="shared" si="45"/>
      </c>
    </row>
    <row r="631" ht="12.75">
      <c r="E631">
        <f t="shared" si="45"/>
      </c>
    </row>
    <row r="632" ht="12.75">
      <c r="E632">
        <f t="shared" si="45"/>
      </c>
    </row>
    <row r="633" ht="12.75">
      <c r="E633">
        <f t="shared" si="45"/>
      </c>
    </row>
    <row r="634" ht="12.75">
      <c r="E634">
        <f t="shared" si="45"/>
      </c>
    </row>
    <row r="635" ht="12.75">
      <c r="E635">
        <f t="shared" si="45"/>
      </c>
    </row>
    <row r="636" ht="12.75">
      <c r="E636">
        <f t="shared" si="45"/>
      </c>
    </row>
    <row r="637" ht="12.75">
      <c r="E637">
        <f t="shared" si="45"/>
      </c>
    </row>
    <row r="638" ht="12.75">
      <c r="E638">
        <f aca="true" t="shared" si="46" ref="E638:E701">IF(AND(T638&lt;=0.005,T638&gt;0),"t","")</f>
      </c>
    </row>
    <row r="639" ht="12.75">
      <c r="E639">
        <f t="shared" si="46"/>
      </c>
    </row>
    <row r="640" ht="12.75">
      <c r="E640">
        <f t="shared" si="46"/>
      </c>
    </row>
    <row r="641" ht="12.75">
      <c r="E641">
        <f t="shared" si="46"/>
      </c>
    </row>
    <row r="642" ht="12.75">
      <c r="E642">
        <f t="shared" si="46"/>
      </c>
    </row>
    <row r="643" ht="12.75">
      <c r="E643">
        <f t="shared" si="46"/>
      </c>
    </row>
    <row r="644" ht="12.75">
      <c r="E644">
        <f t="shared" si="46"/>
      </c>
    </row>
    <row r="645" ht="12.75">
      <c r="E645">
        <f t="shared" si="46"/>
      </c>
    </row>
    <row r="646" ht="12.75">
      <c r="E646">
        <f t="shared" si="46"/>
      </c>
    </row>
    <row r="647" ht="12.75">
      <c r="E647">
        <f t="shared" si="46"/>
      </c>
    </row>
    <row r="648" ht="12.75">
      <c r="E648">
        <f t="shared" si="46"/>
      </c>
    </row>
    <row r="649" ht="12.75">
      <c r="E649">
        <f t="shared" si="46"/>
      </c>
    </row>
    <row r="650" ht="12.75">
      <c r="E650">
        <f t="shared" si="46"/>
      </c>
    </row>
    <row r="651" ht="12.75">
      <c r="E651">
        <f t="shared" si="46"/>
      </c>
    </row>
    <row r="652" ht="12.75">
      <c r="E652">
        <f t="shared" si="46"/>
      </c>
    </row>
    <row r="653" ht="12.75">
      <c r="E653">
        <f t="shared" si="46"/>
      </c>
    </row>
    <row r="654" ht="12.75">
      <c r="E654">
        <f t="shared" si="46"/>
      </c>
    </row>
    <row r="655" ht="12.75">
      <c r="E655">
        <f t="shared" si="46"/>
      </c>
    </row>
    <row r="656" ht="12.75">
      <c r="E656">
        <f t="shared" si="46"/>
      </c>
    </row>
    <row r="657" ht="12.75">
      <c r="E657">
        <f t="shared" si="46"/>
      </c>
    </row>
    <row r="658" ht="12.75">
      <c r="E658">
        <f t="shared" si="46"/>
      </c>
    </row>
    <row r="659" ht="12.75">
      <c r="E659">
        <f t="shared" si="46"/>
      </c>
    </row>
    <row r="660" ht="12.75">
      <c r="E660">
        <f t="shared" si="46"/>
      </c>
    </row>
    <row r="661" ht="12.75">
      <c r="E661">
        <f t="shared" si="46"/>
      </c>
    </row>
    <row r="662" ht="12.75">
      <c r="E662">
        <f t="shared" si="46"/>
      </c>
    </row>
    <row r="663" ht="12.75">
      <c r="E663">
        <f t="shared" si="46"/>
      </c>
    </row>
    <row r="664" ht="12.75">
      <c r="E664">
        <f t="shared" si="46"/>
      </c>
    </row>
    <row r="665" ht="12.75">
      <c r="E665">
        <f t="shared" si="46"/>
      </c>
    </row>
    <row r="666" ht="12.75">
      <c r="E666">
        <f t="shared" si="46"/>
      </c>
    </row>
    <row r="667" ht="12.75">
      <c r="E667">
        <f t="shared" si="46"/>
      </c>
    </row>
    <row r="668" ht="12.75">
      <c r="E668">
        <f t="shared" si="46"/>
      </c>
    </row>
    <row r="669" ht="12.75">
      <c r="E669">
        <f t="shared" si="46"/>
      </c>
    </row>
    <row r="670" ht="12.75">
      <c r="E670">
        <f t="shared" si="46"/>
      </c>
    </row>
    <row r="671" ht="12.75">
      <c r="E671">
        <f t="shared" si="46"/>
      </c>
    </row>
    <row r="672" ht="12.75">
      <c r="E672">
        <f t="shared" si="46"/>
      </c>
    </row>
    <row r="673" ht="12.75">
      <c r="E673">
        <f t="shared" si="46"/>
      </c>
    </row>
    <row r="674" ht="12.75">
      <c r="E674">
        <f t="shared" si="46"/>
      </c>
    </row>
    <row r="675" ht="12.75">
      <c r="E675">
        <f t="shared" si="46"/>
      </c>
    </row>
    <row r="676" ht="12.75">
      <c r="E676">
        <f t="shared" si="46"/>
      </c>
    </row>
    <row r="677" ht="12.75">
      <c r="E677">
        <f t="shared" si="46"/>
      </c>
    </row>
    <row r="678" ht="12.75">
      <c r="E678">
        <f t="shared" si="46"/>
      </c>
    </row>
    <row r="679" ht="12.75">
      <c r="E679">
        <f t="shared" si="46"/>
      </c>
    </row>
    <row r="680" ht="12.75">
      <c r="E680">
        <f t="shared" si="46"/>
      </c>
    </row>
    <row r="681" ht="12.75">
      <c r="E681">
        <f t="shared" si="46"/>
      </c>
    </row>
    <row r="682" ht="12.75">
      <c r="E682">
        <f t="shared" si="46"/>
      </c>
    </row>
    <row r="683" ht="12.75">
      <c r="E683">
        <f t="shared" si="46"/>
      </c>
    </row>
    <row r="684" ht="12.75">
      <c r="E684">
        <f t="shared" si="46"/>
      </c>
    </row>
    <row r="685" ht="12.75">
      <c r="E685">
        <f t="shared" si="46"/>
      </c>
    </row>
    <row r="686" ht="12.75">
      <c r="E686">
        <f t="shared" si="46"/>
      </c>
    </row>
    <row r="687" ht="12.75">
      <c r="E687">
        <f t="shared" si="46"/>
      </c>
    </row>
    <row r="688" ht="12.75">
      <c r="E688">
        <f t="shared" si="46"/>
      </c>
    </row>
    <row r="689" ht="12.75">
      <c r="E689">
        <f t="shared" si="46"/>
      </c>
    </row>
    <row r="690" ht="12.75">
      <c r="E690">
        <f t="shared" si="46"/>
      </c>
    </row>
    <row r="691" ht="12.75">
      <c r="E691">
        <f t="shared" si="46"/>
      </c>
    </row>
    <row r="692" ht="12.75">
      <c r="E692">
        <f t="shared" si="46"/>
      </c>
    </row>
    <row r="693" ht="12.75">
      <c r="E693">
        <f t="shared" si="46"/>
      </c>
    </row>
    <row r="694" ht="12.75">
      <c r="E694">
        <f t="shared" si="46"/>
      </c>
    </row>
    <row r="695" ht="12.75">
      <c r="E695">
        <f t="shared" si="46"/>
      </c>
    </row>
    <row r="696" ht="12.75">
      <c r="E696">
        <f t="shared" si="46"/>
      </c>
    </row>
    <row r="697" ht="12.75">
      <c r="E697">
        <f t="shared" si="46"/>
      </c>
    </row>
    <row r="698" ht="12.75">
      <c r="E698">
        <f t="shared" si="46"/>
      </c>
    </row>
    <row r="699" ht="12.75">
      <c r="E699">
        <f t="shared" si="46"/>
      </c>
    </row>
    <row r="700" ht="12.75">
      <c r="E700">
        <f t="shared" si="46"/>
      </c>
    </row>
    <row r="701" ht="12.75">
      <c r="E701">
        <f t="shared" si="46"/>
      </c>
    </row>
    <row r="702" ht="12.75">
      <c r="E702">
        <f aca="true" t="shared" si="47" ref="E702:E765">IF(AND(T702&lt;=0.005,T702&gt;0),"t","")</f>
      </c>
    </row>
    <row r="703" ht="12.75">
      <c r="E703">
        <f t="shared" si="47"/>
      </c>
    </row>
    <row r="704" ht="12.75">
      <c r="E704">
        <f t="shared" si="47"/>
      </c>
    </row>
    <row r="705" ht="12.75">
      <c r="E705">
        <f t="shared" si="47"/>
      </c>
    </row>
    <row r="706" ht="12.75">
      <c r="E706">
        <f t="shared" si="47"/>
      </c>
    </row>
    <row r="707" ht="12.75">
      <c r="E707">
        <f t="shared" si="47"/>
      </c>
    </row>
    <row r="708" ht="12.75">
      <c r="E708">
        <f t="shared" si="47"/>
      </c>
    </row>
    <row r="709" ht="12.75">
      <c r="E709">
        <f t="shared" si="47"/>
      </c>
    </row>
    <row r="710" ht="12.75">
      <c r="E710">
        <f t="shared" si="47"/>
      </c>
    </row>
    <row r="711" ht="12.75">
      <c r="E711">
        <f t="shared" si="47"/>
      </c>
    </row>
    <row r="712" ht="12.75">
      <c r="E712">
        <f t="shared" si="47"/>
      </c>
    </row>
    <row r="713" ht="12.75">
      <c r="E713">
        <f t="shared" si="47"/>
      </c>
    </row>
    <row r="714" ht="12.75">
      <c r="E714">
        <f t="shared" si="47"/>
      </c>
    </row>
    <row r="715" ht="12.75">
      <c r="E715">
        <f t="shared" si="47"/>
      </c>
    </row>
    <row r="716" ht="12.75">
      <c r="E716">
        <f t="shared" si="47"/>
      </c>
    </row>
    <row r="717" ht="12.75">
      <c r="E717">
        <f t="shared" si="47"/>
      </c>
    </row>
    <row r="718" ht="12.75">
      <c r="E718">
        <f t="shared" si="47"/>
      </c>
    </row>
    <row r="719" ht="12.75">
      <c r="E719">
        <f t="shared" si="47"/>
      </c>
    </row>
    <row r="720" ht="12.75">
      <c r="E720">
        <f t="shared" si="47"/>
      </c>
    </row>
    <row r="721" ht="12.75">
      <c r="E721">
        <f t="shared" si="47"/>
      </c>
    </row>
    <row r="722" ht="12.75">
      <c r="E722">
        <f t="shared" si="47"/>
      </c>
    </row>
    <row r="723" ht="12.75">
      <c r="E723">
        <f t="shared" si="47"/>
      </c>
    </row>
    <row r="724" ht="12.75">
      <c r="E724">
        <f t="shared" si="47"/>
      </c>
    </row>
    <row r="725" ht="12.75">
      <c r="E725">
        <f t="shared" si="47"/>
      </c>
    </row>
    <row r="726" ht="12.75">
      <c r="E726">
        <f t="shared" si="47"/>
      </c>
    </row>
    <row r="727" ht="12.75">
      <c r="E727">
        <f t="shared" si="47"/>
      </c>
    </row>
    <row r="728" ht="12.75">
      <c r="E728">
        <f t="shared" si="47"/>
      </c>
    </row>
    <row r="729" ht="12.75">
      <c r="E729">
        <f t="shared" si="47"/>
      </c>
    </row>
    <row r="730" ht="12.75">
      <c r="E730">
        <f t="shared" si="47"/>
      </c>
    </row>
    <row r="731" ht="12.75">
      <c r="E731">
        <f t="shared" si="47"/>
      </c>
    </row>
    <row r="732" ht="12.75">
      <c r="E732">
        <f t="shared" si="47"/>
      </c>
    </row>
    <row r="733" ht="12.75">
      <c r="E733">
        <f t="shared" si="47"/>
      </c>
    </row>
    <row r="734" ht="12.75">
      <c r="E734">
        <f t="shared" si="47"/>
      </c>
    </row>
    <row r="735" ht="12.75">
      <c r="E735">
        <f t="shared" si="47"/>
      </c>
    </row>
    <row r="736" ht="12.75">
      <c r="E736">
        <f t="shared" si="47"/>
      </c>
    </row>
    <row r="737" ht="12.75">
      <c r="E737">
        <f t="shared" si="47"/>
      </c>
    </row>
    <row r="738" ht="12.75">
      <c r="E738">
        <f t="shared" si="47"/>
      </c>
    </row>
    <row r="739" ht="12.75">
      <c r="E739">
        <f t="shared" si="47"/>
      </c>
    </row>
    <row r="740" ht="12.75">
      <c r="E740">
        <f t="shared" si="47"/>
      </c>
    </row>
    <row r="741" ht="12.75">
      <c r="E741">
        <f t="shared" si="47"/>
      </c>
    </row>
    <row r="742" ht="12.75">
      <c r="E742">
        <f t="shared" si="47"/>
      </c>
    </row>
    <row r="743" ht="12.75">
      <c r="E743">
        <f t="shared" si="47"/>
      </c>
    </row>
    <row r="744" ht="12.75">
      <c r="E744">
        <f t="shared" si="47"/>
      </c>
    </row>
    <row r="745" ht="12.75">
      <c r="E745">
        <f t="shared" si="47"/>
      </c>
    </row>
    <row r="746" ht="12.75">
      <c r="E746">
        <f t="shared" si="47"/>
      </c>
    </row>
    <row r="747" ht="12.75">
      <c r="E747">
        <f t="shared" si="47"/>
      </c>
    </row>
    <row r="748" ht="12.75">
      <c r="E748">
        <f t="shared" si="47"/>
      </c>
    </row>
    <row r="749" ht="12.75">
      <c r="E749">
        <f t="shared" si="47"/>
      </c>
    </row>
    <row r="750" ht="12.75">
      <c r="E750">
        <f t="shared" si="47"/>
      </c>
    </row>
    <row r="751" ht="12.75">
      <c r="E751">
        <f t="shared" si="47"/>
      </c>
    </row>
    <row r="752" ht="12.75">
      <c r="E752">
        <f t="shared" si="47"/>
      </c>
    </row>
    <row r="753" ht="12.75">
      <c r="E753">
        <f t="shared" si="47"/>
      </c>
    </row>
    <row r="754" ht="12.75">
      <c r="E754">
        <f t="shared" si="47"/>
      </c>
    </row>
    <row r="755" ht="12.75">
      <c r="E755">
        <f t="shared" si="47"/>
      </c>
    </row>
    <row r="756" ht="12.75">
      <c r="E756">
        <f t="shared" si="47"/>
      </c>
    </row>
    <row r="757" ht="12.75">
      <c r="E757">
        <f t="shared" si="47"/>
      </c>
    </row>
    <row r="758" ht="12.75">
      <c r="E758">
        <f t="shared" si="47"/>
      </c>
    </row>
    <row r="759" ht="12.75">
      <c r="E759">
        <f t="shared" si="47"/>
      </c>
    </row>
    <row r="760" ht="12.75">
      <c r="E760">
        <f t="shared" si="47"/>
      </c>
    </row>
    <row r="761" ht="12.75">
      <c r="E761">
        <f t="shared" si="47"/>
      </c>
    </row>
    <row r="762" ht="12.75">
      <c r="E762">
        <f t="shared" si="47"/>
      </c>
    </row>
    <row r="763" ht="12.75">
      <c r="E763">
        <f t="shared" si="47"/>
      </c>
    </row>
    <row r="764" ht="12.75">
      <c r="E764">
        <f t="shared" si="47"/>
      </c>
    </row>
    <row r="765" ht="12.75">
      <c r="E765">
        <f t="shared" si="47"/>
      </c>
    </row>
    <row r="766" ht="12.75">
      <c r="E766">
        <f aca="true" t="shared" si="48" ref="E766:E829">IF(AND(T766&lt;=0.005,T766&gt;0),"t","")</f>
      </c>
    </row>
    <row r="767" ht="12.75">
      <c r="E767">
        <f t="shared" si="48"/>
      </c>
    </row>
    <row r="768" ht="12.75">
      <c r="E768">
        <f t="shared" si="48"/>
      </c>
    </row>
    <row r="769" ht="12.75">
      <c r="E769">
        <f t="shared" si="48"/>
      </c>
    </row>
    <row r="770" ht="12.75">
      <c r="E770">
        <f t="shared" si="48"/>
      </c>
    </row>
    <row r="771" ht="12.75">
      <c r="E771">
        <f t="shared" si="48"/>
      </c>
    </row>
    <row r="772" ht="12.75">
      <c r="E772">
        <f t="shared" si="48"/>
      </c>
    </row>
    <row r="773" ht="12.75">
      <c r="E773">
        <f t="shared" si="48"/>
      </c>
    </row>
    <row r="774" ht="12.75">
      <c r="E774">
        <f t="shared" si="48"/>
      </c>
    </row>
    <row r="775" ht="12.75">
      <c r="E775">
        <f t="shared" si="48"/>
      </c>
    </row>
    <row r="776" ht="12.75">
      <c r="E776">
        <f t="shared" si="48"/>
      </c>
    </row>
    <row r="777" ht="12.75">
      <c r="E777">
        <f t="shared" si="48"/>
      </c>
    </row>
    <row r="778" ht="12.75">
      <c r="E778">
        <f t="shared" si="48"/>
      </c>
    </row>
    <row r="779" ht="12.75">
      <c r="E779">
        <f t="shared" si="48"/>
      </c>
    </row>
    <row r="780" ht="12.75">
      <c r="E780">
        <f t="shared" si="48"/>
      </c>
    </row>
    <row r="781" ht="12.75">
      <c r="E781">
        <f t="shared" si="48"/>
      </c>
    </row>
    <row r="782" ht="12.75">
      <c r="E782">
        <f t="shared" si="48"/>
      </c>
    </row>
    <row r="783" ht="12.75">
      <c r="E783">
        <f t="shared" si="48"/>
      </c>
    </row>
    <row r="784" ht="12.75">
      <c r="E784">
        <f t="shared" si="48"/>
      </c>
    </row>
    <row r="785" ht="12.75">
      <c r="E785">
        <f t="shared" si="48"/>
      </c>
    </row>
    <row r="786" ht="12.75">
      <c r="E786">
        <f t="shared" si="48"/>
      </c>
    </row>
    <row r="787" ht="12.75">
      <c r="E787">
        <f t="shared" si="48"/>
      </c>
    </row>
    <row r="788" ht="12.75">
      <c r="E788">
        <f t="shared" si="48"/>
      </c>
    </row>
    <row r="789" ht="12.75">
      <c r="E789">
        <f t="shared" si="48"/>
      </c>
    </row>
    <row r="790" ht="12.75">
      <c r="E790">
        <f t="shared" si="48"/>
      </c>
    </row>
    <row r="791" ht="12.75">
      <c r="E791">
        <f t="shared" si="48"/>
      </c>
    </row>
    <row r="792" ht="12.75">
      <c r="E792">
        <f t="shared" si="48"/>
      </c>
    </row>
    <row r="793" ht="12.75">
      <c r="E793">
        <f t="shared" si="48"/>
      </c>
    </row>
    <row r="794" ht="12.75">
      <c r="E794">
        <f t="shared" si="48"/>
      </c>
    </row>
    <row r="795" ht="12.75">
      <c r="E795">
        <f t="shared" si="48"/>
      </c>
    </row>
    <row r="796" ht="12.75">
      <c r="E796">
        <f t="shared" si="48"/>
      </c>
    </row>
    <row r="797" ht="12.75">
      <c r="E797">
        <f t="shared" si="48"/>
      </c>
    </row>
    <row r="798" ht="12.75">
      <c r="E798">
        <f t="shared" si="48"/>
      </c>
    </row>
    <row r="799" ht="12.75">
      <c r="E799">
        <f t="shared" si="48"/>
      </c>
    </row>
    <row r="800" ht="12.75">
      <c r="E800">
        <f t="shared" si="48"/>
      </c>
    </row>
    <row r="801" ht="12.75">
      <c r="E801">
        <f t="shared" si="48"/>
      </c>
    </row>
    <row r="802" ht="12.75">
      <c r="E802">
        <f t="shared" si="48"/>
      </c>
    </row>
    <row r="803" ht="12.75">
      <c r="E803">
        <f t="shared" si="48"/>
      </c>
    </row>
    <row r="804" ht="12.75">
      <c r="E804">
        <f t="shared" si="48"/>
      </c>
    </row>
    <row r="805" ht="12.75">
      <c r="E805">
        <f t="shared" si="48"/>
      </c>
    </row>
    <row r="806" ht="12.75">
      <c r="E806">
        <f t="shared" si="48"/>
      </c>
    </row>
    <row r="807" ht="12.75">
      <c r="E807">
        <f t="shared" si="48"/>
      </c>
    </row>
    <row r="808" ht="12.75">
      <c r="E808">
        <f t="shared" si="48"/>
      </c>
    </row>
    <row r="809" ht="12.75">
      <c r="E809">
        <f t="shared" si="48"/>
      </c>
    </row>
    <row r="810" ht="12.75">
      <c r="E810">
        <f t="shared" si="48"/>
      </c>
    </row>
    <row r="811" ht="12.75">
      <c r="E811">
        <f t="shared" si="48"/>
      </c>
    </row>
    <row r="812" ht="12.75">
      <c r="E812">
        <f t="shared" si="48"/>
      </c>
    </row>
    <row r="813" ht="12.75">
      <c r="E813">
        <f t="shared" si="48"/>
      </c>
    </row>
    <row r="814" ht="12.75">
      <c r="E814">
        <f t="shared" si="48"/>
      </c>
    </row>
    <row r="815" ht="12.75">
      <c r="E815">
        <f t="shared" si="48"/>
      </c>
    </row>
    <row r="816" ht="12.75">
      <c r="E816">
        <f t="shared" si="48"/>
      </c>
    </row>
    <row r="817" ht="12.75">
      <c r="E817">
        <f t="shared" si="48"/>
      </c>
    </row>
    <row r="818" ht="12.75">
      <c r="E818">
        <f t="shared" si="48"/>
      </c>
    </row>
    <row r="819" ht="12.75">
      <c r="E819">
        <f t="shared" si="48"/>
      </c>
    </row>
    <row r="820" ht="12.75">
      <c r="E820">
        <f t="shared" si="48"/>
      </c>
    </row>
    <row r="821" ht="12.75">
      <c r="E821">
        <f t="shared" si="48"/>
      </c>
    </row>
    <row r="822" ht="12.75">
      <c r="E822">
        <f t="shared" si="48"/>
      </c>
    </row>
    <row r="823" ht="12.75">
      <c r="E823">
        <f t="shared" si="48"/>
      </c>
    </row>
    <row r="824" ht="12.75">
      <c r="E824">
        <f t="shared" si="48"/>
      </c>
    </row>
    <row r="825" ht="12.75">
      <c r="E825">
        <f t="shared" si="48"/>
      </c>
    </row>
    <row r="826" ht="12.75">
      <c r="E826">
        <f t="shared" si="48"/>
      </c>
    </row>
    <row r="827" ht="12.75">
      <c r="E827">
        <f t="shared" si="48"/>
      </c>
    </row>
    <row r="828" ht="12.75">
      <c r="E828">
        <f t="shared" si="48"/>
      </c>
    </row>
    <row r="829" ht="12.75">
      <c r="E829">
        <f t="shared" si="48"/>
      </c>
    </row>
    <row r="830" ht="12.75">
      <c r="E830">
        <f aca="true" t="shared" si="49" ref="E830:E893">IF(AND(T830&lt;=0.005,T830&gt;0),"t","")</f>
      </c>
    </row>
    <row r="831" ht="12.75">
      <c r="E831">
        <f t="shared" si="49"/>
      </c>
    </row>
    <row r="832" ht="12.75">
      <c r="E832">
        <f t="shared" si="49"/>
      </c>
    </row>
    <row r="833" ht="12.75">
      <c r="E833">
        <f t="shared" si="49"/>
      </c>
    </row>
    <row r="834" ht="12.75">
      <c r="E834">
        <f t="shared" si="49"/>
      </c>
    </row>
    <row r="835" ht="12.75">
      <c r="E835">
        <f t="shared" si="49"/>
      </c>
    </row>
    <row r="836" ht="12.75">
      <c r="E836">
        <f t="shared" si="49"/>
      </c>
    </row>
    <row r="837" ht="12.75">
      <c r="E837">
        <f t="shared" si="49"/>
      </c>
    </row>
    <row r="838" ht="12.75">
      <c r="E838">
        <f t="shared" si="49"/>
      </c>
    </row>
    <row r="839" ht="12.75">
      <c r="E839">
        <f t="shared" si="49"/>
      </c>
    </row>
    <row r="840" ht="12.75">
      <c r="E840">
        <f t="shared" si="49"/>
      </c>
    </row>
    <row r="841" ht="12.75">
      <c r="E841">
        <f t="shared" si="49"/>
      </c>
    </row>
    <row r="842" ht="12.75">
      <c r="E842">
        <f t="shared" si="49"/>
      </c>
    </row>
    <row r="843" ht="12.75">
      <c r="E843">
        <f t="shared" si="49"/>
      </c>
    </row>
    <row r="844" ht="12.75">
      <c r="E844">
        <f t="shared" si="49"/>
      </c>
    </row>
    <row r="845" ht="12.75">
      <c r="E845">
        <f t="shared" si="49"/>
      </c>
    </row>
    <row r="846" ht="12.75">
      <c r="E846">
        <f t="shared" si="49"/>
      </c>
    </row>
    <row r="847" ht="12.75">
      <c r="E847">
        <f t="shared" si="49"/>
      </c>
    </row>
    <row r="848" ht="12.75">
      <c r="E848">
        <f t="shared" si="49"/>
      </c>
    </row>
    <row r="849" ht="12.75">
      <c r="E849">
        <f t="shared" si="49"/>
      </c>
    </row>
    <row r="850" ht="12.75">
      <c r="E850">
        <f t="shared" si="49"/>
      </c>
    </row>
    <row r="851" ht="12.75">
      <c r="E851">
        <f t="shared" si="49"/>
      </c>
    </row>
    <row r="852" ht="12.75">
      <c r="E852">
        <f t="shared" si="49"/>
      </c>
    </row>
    <row r="853" ht="12.75">
      <c r="E853">
        <f t="shared" si="49"/>
      </c>
    </row>
    <row r="854" ht="12.75">
      <c r="E854">
        <f t="shared" si="49"/>
      </c>
    </row>
    <row r="855" ht="12.75">
      <c r="E855">
        <f t="shared" si="49"/>
      </c>
    </row>
    <row r="856" ht="12.75">
      <c r="E856">
        <f t="shared" si="49"/>
      </c>
    </row>
    <row r="857" ht="12.75">
      <c r="E857">
        <f t="shared" si="49"/>
      </c>
    </row>
    <row r="858" ht="12.75">
      <c r="E858">
        <f t="shared" si="49"/>
      </c>
    </row>
    <row r="859" ht="12.75">
      <c r="E859">
        <f t="shared" si="49"/>
      </c>
    </row>
    <row r="860" ht="12.75">
      <c r="E860">
        <f t="shared" si="49"/>
      </c>
    </row>
    <row r="861" ht="12.75">
      <c r="E861">
        <f t="shared" si="49"/>
      </c>
    </row>
    <row r="862" ht="12.75">
      <c r="E862">
        <f t="shared" si="49"/>
      </c>
    </row>
    <row r="863" ht="12.75">
      <c r="E863">
        <f t="shared" si="49"/>
      </c>
    </row>
    <row r="864" ht="12.75">
      <c r="E864">
        <f t="shared" si="49"/>
      </c>
    </row>
    <row r="865" ht="12.75">
      <c r="E865">
        <f t="shared" si="49"/>
      </c>
    </row>
    <row r="866" ht="12.75">
      <c r="E866">
        <f t="shared" si="49"/>
      </c>
    </row>
    <row r="867" ht="12.75">
      <c r="E867">
        <f t="shared" si="49"/>
      </c>
    </row>
    <row r="868" ht="12.75">
      <c r="E868">
        <f t="shared" si="49"/>
      </c>
    </row>
    <row r="869" ht="12.75">
      <c r="E869">
        <f t="shared" si="49"/>
      </c>
    </row>
    <row r="870" ht="12.75">
      <c r="E870">
        <f t="shared" si="49"/>
      </c>
    </row>
    <row r="871" ht="12.75">
      <c r="E871">
        <f t="shared" si="49"/>
      </c>
    </row>
    <row r="872" ht="12.75">
      <c r="E872">
        <f t="shared" si="49"/>
      </c>
    </row>
    <row r="873" ht="12.75">
      <c r="E873">
        <f t="shared" si="49"/>
      </c>
    </row>
    <row r="874" ht="12.75">
      <c r="E874">
        <f t="shared" si="49"/>
      </c>
    </row>
    <row r="875" ht="12.75">
      <c r="E875">
        <f t="shared" si="49"/>
      </c>
    </row>
    <row r="876" ht="12.75">
      <c r="E876">
        <f t="shared" si="49"/>
      </c>
    </row>
    <row r="877" ht="12.75">
      <c r="E877">
        <f t="shared" si="49"/>
      </c>
    </row>
    <row r="878" ht="12.75">
      <c r="E878">
        <f t="shared" si="49"/>
      </c>
    </row>
    <row r="879" ht="12.75">
      <c r="E879">
        <f t="shared" si="49"/>
      </c>
    </row>
    <row r="880" ht="12.75">
      <c r="E880">
        <f t="shared" si="49"/>
      </c>
    </row>
    <row r="881" ht="12.75">
      <c r="E881">
        <f t="shared" si="49"/>
      </c>
    </row>
    <row r="882" ht="12.75">
      <c r="E882">
        <f t="shared" si="49"/>
      </c>
    </row>
    <row r="883" ht="12.75">
      <c r="E883">
        <f t="shared" si="49"/>
      </c>
    </row>
    <row r="884" ht="12.75">
      <c r="E884">
        <f t="shared" si="49"/>
      </c>
    </row>
    <row r="885" ht="12.75">
      <c r="E885">
        <f t="shared" si="49"/>
      </c>
    </row>
    <row r="886" ht="12.75">
      <c r="E886">
        <f t="shared" si="49"/>
      </c>
    </row>
    <row r="887" ht="12.75">
      <c r="E887">
        <f t="shared" si="49"/>
      </c>
    </row>
    <row r="888" ht="12.75">
      <c r="E888">
        <f t="shared" si="49"/>
      </c>
    </row>
    <row r="889" ht="12.75">
      <c r="E889">
        <f t="shared" si="49"/>
      </c>
    </row>
    <row r="890" ht="12.75">
      <c r="E890">
        <f t="shared" si="49"/>
      </c>
    </row>
    <row r="891" ht="12.75">
      <c r="E891">
        <f t="shared" si="49"/>
      </c>
    </row>
    <row r="892" ht="12.75">
      <c r="E892">
        <f t="shared" si="49"/>
      </c>
    </row>
    <row r="893" ht="12.75">
      <c r="E893">
        <f t="shared" si="49"/>
      </c>
    </row>
    <row r="894" ht="12.75">
      <c r="E894">
        <f aca="true" t="shared" si="50" ref="E894:E957">IF(AND(T894&lt;=0.005,T894&gt;0),"t","")</f>
      </c>
    </row>
    <row r="895" ht="12.75">
      <c r="E895">
        <f t="shared" si="50"/>
      </c>
    </row>
    <row r="896" ht="12.75">
      <c r="E896">
        <f t="shared" si="50"/>
      </c>
    </row>
    <row r="897" ht="12.75">
      <c r="E897">
        <f t="shared" si="50"/>
      </c>
    </row>
    <row r="898" ht="12.75">
      <c r="E898">
        <f t="shared" si="50"/>
      </c>
    </row>
    <row r="899" ht="12.75">
      <c r="E899">
        <f t="shared" si="50"/>
      </c>
    </row>
    <row r="900" ht="12.75">
      <c r="E900">
        <f t="shared" si="50"/>
      </c>
    </row>
    <row r="901" ht="12.75">
      <c r="E901">
        <f t="shared" si="50"/>
      </c>
    </row>
    <row r="902" ht="12.75">
      <c r="E902">
        <f t="shared" si="50"/>
      </c>
    </row>
    <row r="903" ht="12.75">
      <c r="E903">
        <f t="shared" si="50"/>
      </c>
    </row>
    <row r="904" ht="12.75">
      <c r="E904">
        <f t="shared" si="50"/>
      </c>
    </row>
    <row r="905" ht="12.75">
      <c r="E905">
        <f t="shared" si="50"/>
      </c>
    </row>
    <row r="906" ht="12.75">
      <c r="E906">
        <f t="shared" si="50"/>
      </c>
    </row>
    <row r="907" ht="12.75">
      <c r="E907">
        <f t="shared" si="50"/>
      </c>
    </row>
    <row r="908" ht="12.75">
      <c r="E908">
        <f t="shared" si="50"/>
      </c>
    </row>
    <row r="909" ht="12.75">
      <c r="E909">
        <f t="shared" si="50"/>
      </c>
    </row>
    <row r="910" ht="12.75">
      <c r="E910">
        <f t="shared" si="50"/>
      </c>
    </row>
    <row r="911" ht="12.75">
      <c r="E911">
        <f t="shared" si="50"/>
      </c>
    </row>
    <row r="912" ht="12.75">
      <c r="E912">
        <f t="shared" si="50"/>
      </c>
    </row>
    <row r="913" ht="12.75">
      <c r="E913">
        <f t="shared" si="50"/>
      </c>
    </row>
    <row r="914" ht="12.75">
      <c r="E914">
        <f t="shared" si="50"/>
      </c>
    </row>
    <row r="915" ht="12.75">
      <c r="E915">
        <f t="shared" si="50"/>
      </c>
    </row>
    <row r="916" ht="12.75">
      <c r="E916">
        <f t="shared" si="50"/>
      </c>
    </row>
    <row r="917" ht="12.75">
      <c r="E917">
        <f t="shared" si="50"/>
      </c>
    </row>
    <row r="918" ht="12.75">
      <c r="E918">
        <f t="shared" si="50"/>
      </c>
    </row>
    <row r="919" ht="12.75">
      <c r="E919">
        <f t="shared" si="50"/>
      </c>
    </row>
    <row r="920" ht="12.75">
      <c r="E920">
        <f t="shared" si="50"/>
      </c>
    </row>
    <row r="921" ht="12.75">
      <c r="E921">
        <f t="shared" si="50"/>
      </c>
    </row>
    <row r="922" ht="12.75">
      <c r="E922">
        <f t="shared" si="50"/>
      </c>
    </row>
    <row r="923" ht="12.75">
      <c r="E923">
        <f t="shared" si="50"/>
      </c>
    </row>
    <row r="924" ht="12.75">
      <c r="E924">
        <f t="shared" si="50"/>
      </c>
    </row>
    <row r="925" ht="12.75">
      <c r="E925">
        <f t="shared" si="50"/>
      </c>
    </row>
    <row r="926" ht="12.75">
      <c r="E926">
        <f t="shared" si="50"/>
      </c>
    </row>
    <row r="927" ht="12.75">
      <c r="E927">
        <f t="shared" si="50"/>
      </c>
    </row>
    <row r="928" ht="12.75">
      <c r="E928">
        <f t="shared" si="50"/>
      </c>
    </row>
    <row r="929" ht="12.75">
      <c r="E929">
        <f t="shared" si="50"/>
      </c>
    </row>
    <row r="930" ht="12.75">
      <c r="E930">
        <f t="shared" si="50"/>
      </c>
    </row>
    <row r="931" ht="12.75">
      <c r="E931">
        <f t="shared" si="50"/>
      </c>
    </row>
    <row r="932" ht="12.75">
      <c r="E932">
        <f t="shared" si="50"/>
      </c>
    </row>
    <row r="933" ht="12.75">
      <c r="E933">
        <f t="shared" si="50"/>
      </c>
    </row>
    <row r="934" ht="12.75">
      <c r="E934">
        <f t="shared" si="50"/>
      </c>
    </row>
    <row r="935" ht="12.75">
      <c r="E935">
        <f t="shared" si="50"/>
      </c>
    </row>
    <row r="936" ht="12.75">
      <c r="E936">
        <f t="shared" si="50"/>
      </c>
    </row>
    <row r="937" ht="12.75">
      <c r="E937">
        <f t="shared" si="50"/>
      </c>
    </row>
    <row r="938" ht="12.75">
      <c r="E938">
        <f t="shared" si="50"/>
      </c>
    </row>
    <row r="939" ht="12.75">
      <c r="E939">
        <f t="shared" si="50"/>
      </c>
    </row>
    <row r="940" ht="12.75">
      <c r="E940">
        <f t="shared" si="50"/>
      </c>
    </row>
    <row r="941" ht="12.75">
      <c r="E941">
        <f t="shared" si="50"/>
      </c>
    </row>
    <row r="942" ht="12.75">
      <c r="E942">
        <f t="shared" si="50"/>
      </c>
    </row>
    <row r="943" ht="12.75">
      <c r="E943">
        <f t="shared" si="50"/>
      </c>
    </row>
    <row r="944" ht="12.75">
      <c r="E944">
        <f t="shared" si="50"/>
      </c>
    </row>
    <row r="945" ht="12.75">
      <c r="E945">
        <f t="shared" si="50"/>
      </c>
    </row>
    <row r="946" ht="12.75">
      <c r="E946">
        <f t="shared" si="50"/>
      </c>
    </row>
    <row r="947" ht="12.75">
      <c r="E947">
        <f t="shared" si="50"/>
      </c>
    </row>
    <row r="948" ht="12.75">
      <c r="E948">
        <f t="shared" si="50"/>
      </c>
    </row>
    <row r="949" ht="12.75">
      <c r="E949">
        <f t="shared" si="50"/>
      </c>
    </row>
    <row r="950" ht="12.75">
      <c r="E950">
        <f t="shared" si="50"/>
      </c>
    </row>
    <row r="951" ht="12.75">
      <c r="E951">
        <f t="shared" si="50"/>
      </c>
    </row>
    <row r="952" ht="12.75">
      <c r="E952">
        <f t="shared" si="50"/>
      </c>
    </row>
    <row r="953" ht="12.75">
      <c r="E953">
        <f t="shared" si="50"/>
      </c>
    </row>
    <row r="954" ht="12.75">
      <c r="E954">
        <f t="shared" si="50"/>
      </c>
    </row>
    <row r="955" ht="12.75">
      <c r="E955">
        <f t="shared" si="50"/>
      </c>
    </row>
    <row r="956" ht="12.75">
      <c r="E956">
        <f t="shared" si="50"/>
      </c>
    </row>
    <row r="957" ht="12.75">
      <c r="E957">
        <f t="shared" si="50"/>
      </c>
    </row>
    <row r="958" ht="12.75">
      <c r="E958">
        <f aca="true" t="shared" si="51" ref="E958:E1021">IF(AND(T958&lt;=0.005,T958&gt;0),"t","")</f>
      </c>
    </row>
    <row r="959" ht="12.75">
      <c r="E959">
        <f t="shared" si="51"/>
      </c>
    </row>
    <row r="960" ht="12.75">
      <c r="E960">
        <f t="shared" si="51"/>
      </c>
    </row>
    <row r="961" ht="12.75">
      <c r="E961">
        <f t="shared" si="51"/>
      </c>
    </row>
    <row r="962" ht="12.75">
      <c r="E962">
        <f t="shared" si="51"/>
      </c>
    </row>
    <row r="963" ht="12.75">
      <c r="E963">
        <f t="shared" si="51"/>
      </c>
    </row>
    <row r="964" ht="12.75">
      <c r="E964">
        <f t="shared" si="51"/>
      </c>
    </row>
    <row r="965" ht="12.75">
      <c r="E965">
        <f t="shared" si="51"/>
      </c>
    </row>
    <row r="966" ht="12.75">
      <c r="E966">
        <f t="shared" si="51"/>
      </c>
    </row>
    <row r="967" ht="12.75">
      <c r="E967">
        <f t="shared" si="51"/>
      </c>
    </row>
    <row r="968" ht="12.75">
      <c r="E968">
        <f t="shared" si="51"/>
      </c>
    </row>
    <row r="969" ht="12.75">
      <c r="E969">
        <f t="shared" si="51"/>
      </c>
    </row>
    <row r="970" ht="12.75">
      <c r="E970">
        <f t="shared" si="51"/>
      </c>
    </row>
    <row r="971" ht="12.75">
      <c r="E971">
        <f t="shared" si="51"/>
      </c>
    </row>
    <row r="972" ht="12.75">
      <c r="E972">
        <f t="shared" si="51"/>
      </c>
    </row>
    <row r="973" ht="12.75">
      <c r="E973">
        <f t="shared" si="51"/>
      </c>
    </row>
    <row r="974" ht="12.75">
      <c r="E974">
        <f t="shared" si="51"/>
      </c>
    </row>
    <row r="975" ht="12.75">
      <c r="E975">
        <f t="shared" si="51"/>
      </c>
    </row>
    <row r="976" ht="12.75">
      <c r="E976">
        <f t="shared" si="51"/>
      </c>
    </row>
    <row r="977" ht="12.75">
      <c r="E977">
        <f t="shared" si="51"/>
      </c>
    </row>
    <row r="978" ht="12.75">
      <c r="E978">
        <f t="shared" si="51"/>
      </c>
    </row>
    <row r="979" ht="12.75">
      <c r="E979">
        <f t="shared" si="51"/>
      </c>
    </row>
    <row r="980" ht="12.75">
      <c r="E980">
        <f t="shared" si="51"/>
      </c>
    </row>
    <row r="981" ht="12.75">
      <c r="E981">
        <f t="shared" si="51"/>
      </c>
    </row>
    <row r="982" ht="12.75">
      <c r="E982">
        <f t="shared" si="51"/>
      </c>
    </row>
    <row r="983" ht="12.75">
      <c r="E983">
        <f t="shared" si="51"/>
      </c>
    </row>
    <row r="984" ht="12.75">
      <c r="E984">
        <f t="shared" si="51"/>
      </c>
    </row>
    <row r="985" ht="12.75">
      <c r="E985">
        <f t="shared" si="51"/>
      </c>
    </row>
    <row r="986" ht="12.75">
      <c r="E986">
        <f t="shared" si="51"/>
      </c>
    </row>
    <row r="987" ht="12.75">
      <c r="E987">
        <f t="shared" si="51"/>
      </c>
    </row>
    <row r="988" ht="12.75">
      <c r="E988">
        <f t="shared" si="51"/>
      </c>
    </row>
    <row r="989" ht="12.75">
      <c r="E989">
        <f t="shared" si="51"/>
      </c>
    </row>
    <row r="990" ht="12.75">
      <c r="E990">
        <f t="shared" si="51"/>
      </c>
    </row>
    <row r="991" ht="12.75">
      <c r="E991">
        <f t="shared" si="51"/>
      </c>
    </row>
    <row r="992" ht="12.75">
      <c r="E992">
        <f t="shared" si="51"/>
      </c>
    </row>
    <row r="993" ht="12.75">
      <c r="E993">
        <f t="shared" si="51"/>
      </c>
    </row>
    <row r="994" ht="12.75">
      <c r="E994">
        <f t="shared" si="51"/>
      </c>
    </row>
    <row r="995" ht="12.75">
      <c r="E995">
        <f t="shared" si="51"/>
      </c>
    </row>
    <row r="996" ht="12.75">
      <c r="E996">
        <f t="shared" si="51"/>
      </c>
    </row>
    <row r="997" ht="12.75">
      <c r="E997">
        <f t="shared" si="51"/>
      </c>
    </row>
    <row r="998" ht="12.75">
      <c r="E998">
        <f t="shared" si="51"/>
      </c>
    </row>
    <row r="999" ht="12.75">
      <c r="E999">
        <f t="shared" si="51"/>
      </c>
    </row>
    <row r="1000" ht="12.75">
      <c r="E1000">
        <f t="shared" si="51"/>
      </c>
    </row>
    <row r="1001" ht="12.75">
      <c r="E1001">
        <f t="shared" si="51"/>
      </c>
    </row>
    <row r="1002" ht="12.75">
      <c r="E1002">
        <f t="shared" si="51"/>
      </c>
    </row>
    <row r="1003" ht="12.75">
      <c r="E1003">
        <f t="shared" si="51"/>
      </c>
    </row>
    <row r="1004" ht="12.75">
      <c r="E1004">
        <f t="shared" si="51"/>
      </c>
    </row>
    <row r="1005" ht="12.75">
      <c r="E1005">
        <f t="shared" si="51"/>
      </c>
    </row>
    <row r="1006" ht="12.75">
      <c r="E1006">
        <f t="shared" si="51"/>
      </c>
    </row>
    <row r="1007" ht="12.75">
      <c r="E1007">
        <f t="shared" si="51"/>
      </c>
    </row>
    <row r="1008" ht="12.75">
      <c r="E1008">
        <f t="shared" si="51"/>
      </c>
    </row>
    <row r="1009" ht="12.75">
      <c r="E1009">
        <f t="shared" si="51"/>
      </c>
    </row>
    <row r="1010" ht="12.75">
      <c r="E1010">
        <f t="shared" si="51"/>
      </c>
    </row>
    <row r="1011" ht="12.75">
      <c r="E1011">
        <f t="shared" si="51"/>
      </c>
    </row>
    <row r="1012" ht="12.75">
      <c r="E1012">
        <f t="shared" si="51"/>
      </c>
    </row>
    <row r="1013" ht="12.75">
      <c r="E1013">
        <f t="shared" si="51"/>
      </c>
    </row>
    <row r="1014" ht="12.75">
      <c r="E1014">
        <f t="shared" si="51"/>
      </c>
    </row>
    <row r="1015" ht="12.75">
      <c r="E1015">
        <f t="shared" si="51"/>
      </c>
    </row>
    <row r="1016" ht="12.75">
      <c r="E1016">
        <f t="shared" si="51"/>
      </c>
    </row>
    <row r="1017" ht="12.75">
      <c r="E1017">
        <f t="shared" si="51"/>
      </c>
    </row>
    <row r="1018" ht="12.75">
      <c r="E1018">
        <f t="shared" si="51"/>
      </c>
    </row>
    <row r="1019" ht="12.75">
      <c r="E1019">
        <f t="shared" si="51"/>
      </c>
    </row>
    <row r="1020" ht="12.75">
      <c r="E1020">
        <f t="shared" si="51"/>
      </c>
    </row>
    <row r="1021" ht="12.75">
      <c r="E1021">
        <f t="shared" si="51"/>
      </c>
    </row>
    <row r="1022" ht="12.75">
      <c r="E1022">
        <f aca="true" t="shared" si="52" ref="E1022:E1085">IF(AND(T1022&lt;=0.005,T1022&gt;0),"t","")</f>
      </c>
    </row>
    <row r="1023" ht="12.75">
      <c r="E1023">
        <f t="shared" si="52"/>
      </c>
    </row>
    <row r="1024" ht="12.75">
      <c r="E1024">
        <f t="shared" si="52"/>
      </c>
    </row>
    <row r="1025" ht="12.75">
      <c r="E1025">
        <f t="shared" si="52"/>
      </c>
    </row>
    <row r="1026" ht="12.75">
      <c r="E1026">
        <f t="shared" si="52"/>
      </c>
    </row>
    <row r="1027" ht="12.75">
      <c r="E1027">
        <f t="shared" si="52"/>
      </c>
    </row>
    <row r="1028" ht="12.75">
      <c r="E1028">
        <f t="shared" si="52"/>
      </c>
    </row>
    <row r="1029" ht="12.75">
      <c r="E1029">
        <f t="shared" si="52"/>
      </c>
    </row>
    <row r="1030" ht="12.75">
      <c r="E1030">
        <f t="shared" si="52"/>
      </c>
    </row>
    <row r="1031" ht="12.75">
      <c r="E1031">
        <f t="shared" si="52"/>
      </c>
    </row>
    <row r="1032" ht="12.75">
      <c r="E1032">
        <f t="shared" si="52"/>
      </c>
    </row>
    <row r="1033" ht="12.75">
      <c r="E1033">
        <f t="shared" si="52"/>
      </c>
    </row>
    <row r="1034" ht="12.75">
      <c r="E1034">
        <f t="shared" si="52"/>
      </c>
    </row>
    <row r="1035" ht="12.75">
      <c r="E1035">
        <f t="shared" si="52"/>
      </c>
    </row>
    <row r="1036" ht="12.75">
      <c r="E1036">
        <f t="shared" si="52"/>
      </c>
    </row>
    <row r="1037" ht="12.75">
      <c r="E1037">
        <f t="shared" si="52"/>
      </c>
    </row>
    <row r="1038" ht="12.75">
      <c r="E1038">
        <f t="shared" si="52"/>
      </c>
    </row>
    <row r="1039" ht="12.75">
      <c r="E1039">
        <f t="shared" si="52"/>
      </c>
    </row>
    <row r="1040" ht="12.75">
      <c r="E1040">
        <f t="shared" si="52"/>
      </c>
    </row>
    <row r="1041" ht="12.75">
      <c r="E1041">
        <f t="shared" si="52"/>
      </c>
    </row>
    <row r="1042" ht="12.75">
      <c r="E1042">
        <f t="shared" si="52"/>
      </c>
    </row>
    <row r="1043" ht="12.75">
      <c r="E1043">
        <f t="shared" si="52"/>
      </c>
    </row>
    <row r="1044" ht="12.75">
      <c r="E1044">
        <f t="shared" si="52"/>
      </c>
    </row>
    <row r="1045" ht="12.75">
      <c r="E1045">
        <f t="shared" si="52"/>
      </c>
    </row>
    <row r="1046" ht="12.75">
      <c r="E1046">
        <f t="shared" si="52"/>
      </c>
    </row>
    <row r="1047" ht="12.75">
      <c r="E1047">
        <f t="shared" si="52"/>
      </c>
    </row>
    <row r="1048" ht="12.75">
      <c r="E1048">
        <f t="shared" si="52"/>
      </c>
    </row>
    <row r="1049" ht="12.75">
      <c r="E1049">
        <f t="shared" si="52"/>
      </c>
    </row>
    <row r="1050" ht="12.75">
      <c r="E1050">
        <f t="shared" si="52"/>
      </c>
    </row>
    <row r="1051" ht="12.75">
      <c r="E1051">
        <f t="shared" si="52"/>
      </c>
    </row>
    <row r="1052" ht="12.75">
      <c r="E1052">
        <f t="shared" si="52"/>
      </c>
    </row>
    <row r="1053" ht="12.75">
      <c r="E1053">
        <f t="shared" si="52"/>
      </c>
    </row>
    <row r="1054" ht="12.75">
      <c r="E1054">
        <f t="shared" si="52"/>
      </c>
    </row>
    <row r="1055" ht="12.75">
      <c r="E1055">
        <f t="shared" si="52"/>
      </c>
    </row>
    <row r="1056" ht="12.75">
      <c r="E1056">
        <f t="shared" si="52"/>
      </c>
    </row>
    <row r="1057" ht="12.75">
      <c r="E1057">
        <f t="shared" si="52"/>
      </c>
    </row>
    <row r="1058" ht="12.75">
      <c r="E1058">
        <f t="shared" si="52"/>
      </c>
    </row>
    <row r="1059" ht="12.75">
      <c r="E1059">
        <f t="shared" si="52"/>
      </c>
    </row>
    <row r="1060" ht="12.75">
      <c r="E1060">
        <f t="shared" si="52"/>
      </c>
    </row>
    <row r="1061" ht="12.75">
      <c r="E1061">
        <f t="shared" si="52"/>
      </c>
    </row>
    <row r="1062" ht="12.75">
      <c r="E1062">
        <f t="shared" si="52"/>
      </c>
    </row>
    <row r="1063" ht="12.75">
      <c r="E1063">
        <f t="shared" si="52"/>
      </c>
    </row>
    <row r="1064" ht="12.75">
      <c r="E1064">
        <f t="shared" si="52"/>
      </c>
    </row>
    <row r="1065" ht="12.75">
      <c r="E1065">
        <f t="shared" si="52"/>
      </c>
    </row>
    <row r="1066" ht="12.75">
      <c r="E1066">
        <f t="shared" si="52"/>
      </c>
    </row>
    <row r="1067" ht="12.75">
      <c r="E1067">
        <f t="shared" si="52"/>
      </c>
    </row>
    <row r="1068" ht="12.75">
      <c r="E1068">
        <f t="shared" si="52"/>
      </c>
    </row>
    <row r="1069" ht="12.75">
      <c r="E1069">
        <f t="shared" si="52"/>
      </c>
    </row>
    <row r="1070" ht="12.75">
      <c r="E1070">
        <f t="shared" si="52"/>
      </c>
    </row>
    <row r="1071" ht="12.75">
      <c r="E1071">
        <f t="shared" si="52"/>
      </c>
    </row>
    <row r="1072" ht="12.75">
      <c r="E1072">
        <f t="shared" si="52"/>
      </c>
    </row>
    <row r="1073" ht="12.75">
      <c r="E1073">
        <f t="shared" si="52"/>
      </c>
    </row>
    <row r="1074" ht="12.75">
      <c r="E1074">
        <f t="shared" si="52"/>
      </c>
    </row>
    <row r="1075" ht="12.75">
      <c r="E1075">
        <f t="shared" si="52"/>
      </c>
    </row>
    <row r="1076" ht="12.75">
      <c r="E1076">
        <f t="shared" si="52"/>
      </c>
    </row>
    <row r="1077" ht="12.75">
      <c r="E1077">
        <f t="shared" si="52"/>
      </c>
    </row>
    <row r="1078" ht="12.75">
      <c r="E1078">
        <f t="shared" si="52"/>
      </c>
    </row>
    <row r="1079" ht="12.75">
      <c r="E1079">
        <f t="shared" si="52"/>
      </c>
    </row>
    <row r="1080" ht="12.75">
      <c r="E1080">
        <f t="shared" si="52"/>
      </c>
    </row>
    <row r="1081" ht="12.75">
      <c r="E1081">
        <f t="shared" si="52"/>
      </c>
    </row>
    <row r="1082" ht="12.75">
      <c r="E1082">
        <f t="shared" si="52"/>
      </c>
    </row>
    <row r="1083" ht="12.75">
      <c r="E1083">
        <f t="shared" si="52"/>
      </c>
    </row>
    <row r="1084" ht="12.75">
      <c r="E1084">
        <f t="shared" si="52"/>
      </c>
    </row>
    <row r="1085" ht="12.75">
      <c r="E1085">
        <f t="shared" si="52"/>
      </c>
    </row>
    <row r="1086" ht="12.75">
      <c r="E1086">
        <f aca="true" t="shared" si="53" ref="E1086:E1149">IF(AND(T1086&lt;=0.005,T1086&gt;0),"t","")</f>
      </c>
    </row>
    <row r="1087" ht="12.75">
      <c r="E1087">
        <f t="shared" si="53"/>
      </c>
    </row>
    <row r="1088" ht="12.75">
      <c r="E1088">
        <f t="shared" si="53"/>
      </c>
    </row>
    <row r="1089" ht="12.75">
      <c r="E1089">
        <f t="shared" si="53"/>
      </c>
    </row>
    <row r="1090" ht="12.75">
      <c r="E1090">
        <f t="shared" si="53"/>
      </c>
    </row>
    <row r="1091" ht="12.75">
      <c r="E1091">
        <f t="shared" si="53"/>
      </c>
    </row>
    <row r="1092" ht="12.75">
      <c r="E1092">
        <f t="shared" si="53"/>
      </c>
    </row>
    <row r="1093" ht="12.75">
      <c r="E1093">
        <f t="shared" si="53"/>
      </c>
    </row>
    <row r="1094" ht="12.75">
      <c r="E1094">
        <f t="shared" si="53"/>
      </c>
    </row>
    <row r="1095" ht="12.75">
      <c r="E1095">
        <f t="shared" si="53"/>
      </c>
    </row>
    <row r="1096" ht="12.75">
      <c r="E1096">
        <f t="shared" si="53"/>
      </c>
    </row>
    <row r="1097" ht="12.75">
      <c r="E1097">
        <f t="shared" si="53"/>
      </c>
    </row>
    <row r="1098" ht="12.75">
      <c r="E1098">
        <f t="shared" si="53"/>
      </c>
    </row>
    <row r="1099" ht="12.75">
      <c r="E1099">
        <f t="shared" si="53"/>
      </c>
    </row>
    <row r="1100" ht="12.75">
      <c r="E1100">
        <f t="shared" si="53"/>
      </c>
    </row>
    <row r="1101" ht="12.75">
      <c r="E1101">
        <f t="shared" si="53"/>
      </c>
    </row>
    <row r="1102" ht="12.75">
      <c r="E1102">
        <f t="shared" si="53"/>
      </c>
    </row>
    <row r="1103" ht="12.75">
      <c r="E1103">
        <f t="shared" si="53"/>
      </c>
    </row>
    <row r="1104" ht="12.75">
      <c r="E1104">
        <f t="shared" si="53"/>
      </c>
    </row>
    <row r="1105" ht="12.75">
      <c r="E1105">
        <f t="shared" si="53"/>
      </c>
    </row>
    <row r="1106" ht="12.75">
      <c r="E1106">
        <f t="shared" si="53"/>
      </c>
    </row>
    <row r="1107" ht="12.75">
      <c r="E1107">
        <f t="shared" si="53"/>
      </c>
    </row>
    <row r="1108" ht="12.75">
      <c r="E1108">
        <f t="shared" si="53"/>
      </c>
    </row>
    <row r="1109" ht="12.75">
      <c r="E1109">
        <f t="shared" si="53"/>
      </c>
    </row>
    <row r="1110" ht="12.75">
      <c r="E1110">
        <f t="shared" si="53"/>
      </c>
    </row>
    <row r="1111" ht="12.75">
      <c r="E1111">
        <f t="shared" si="53"/>
      </c>
    </row>
    <row r="1112" ht="12.75">
      <c r="E1112">
        <f t="shared" si="53"/>
      </c>
    </row>
    <row r="1113" ht="12.75">
      <c r="E1113">
        <f t="shared" si="53"/>
      </c>
    </row>
    <row r="1114" ht="12.75">
      <c r="E1114">
        <f t="shared" si="53"/>
      </c>
    </row>
    <row r="1115" ht="12.75">
      <c r="E1115">
        <f t="shared" si="53"/>
      </c>
    </row>
    <row r="1116" ht="12.75">
      <c r="E1116">
        <f t="shared" si="53"/>
      </c>
    </row>
    <row r="1117" ht="12.75">
      <c r="E1117">
        <f t="shared" si="53"/>
      </c>
    </row>
    <row r="1118" ht="12.75">
      <c r="E1118">
        <f t="shared" si="53"/>
      </c>
    </row>
    <row r="1119" ht="12.75">
      <c r="E1119">
        <f t="shared" si="53"/>
      </c>
    </row>
    <row r="1120" ht="12.75">
      <c r="E1120">
        <f t="shared" si="53"/>
      </c>
    </row>
    <row r="1121" ht="12.75">
      <c r="E1121">
        <f t="shared" si="53"/>
      </c>
    </row>
    <row r="1122" ht="12.75">
      <c r="E1122">
        <f t="shared" si="53"/>
      </c>
    </row>
    <row r="1123" ht="12.75">
      <c r="E1123">
        <f t="shared" si="53"/>
      </c>
    </row>
    <row r="1124" ht="12.75">
      <c r="E1124">
        <f t="shared" si="53"/>
      </c>
    </row>
    <row r="1125" ht="12.75">
      <c r="E1125">
        <f t="shared" si="53"/>
      </c>
    </row>
    <row r="1126" ht="12.75">
      <c r="E1126">
        <f t="shared" si="53"/>
      </c>
    </row>
    <row r="1127" ht="12.75">
      <c r="E1127">
        <f t="shared" si="53"/>
      </c>
    </row>
    <row r="1128" ht="12.75">
      <c r="E1128">
        <f t="shared" si="53"/>
      </c>
    </row>
    <row r="1129" ht="12.75">
      <c r="E1129">
        <f t="shared" si="53"/>
      </c>
    </row>
    <row r="1130" ht="12.75">
      <c r="E1130">
        <f t="shared" si="53"/>
      </c>
    </row>
    <row r="1131" ht="12.75">
      <c r="E1131">
        <f t="shared" si="53"/>
      </c>
    </row>
    <row r="1132" ht="12.75">
      <c r="E1132">
        <f t="shared" si="53"/>
      </c>
    </row>
    <row r="1133" ht="12.75">
      <c r="E1133">
        <f t="shared" si="53"/>
      </c>
    </row>
    <row r="1134" ht="12.75">
      <c r="E1134">
        <f t="shared" si="53"/>
      </c>
    </row>
    <row r="1135" ht="12.75">
      <c r="E1135">
        <f t="shared" si="53"/>
      </c>
    </row>
    <row r="1136" ht="12.75">
      <c r="E1136">
        <f t="shared" si="53"/>
      </c>
    </row>
    <row r="1137" ht="12.75">
      <c r="E1137">
        <f t="shared" si="53"/>
      </c>
    </row>
    <row r="1138" ht="12.75">
      <c r="E1138">
        <f t="shared" si="53"/>
      </c>
    </row>
    <row r="1139" ht="12.75">
      <c r="E1139">
        <f t="shared" si="53"/>
      </c>
    </row>
    <row r="1140" ht="12.75">
      <c r="E1140">
        <f t="shared" si="53"/>
      </c>
    </row>
    <row r="1141" ht="12.75">
      <c r="E1141">
        <f t="shared" si="53"/>
      </c>
    </row>
    <row r="1142" ht="12.75">
      <c r="E1142">
        <f t="shared" si="53"/>
      </c>
    </row>
    <row r="1143" ht="12.75">
      <c r="E1143">
        <f t="shared" si="53"/>
      </c>
    </row>
    <row r="1144" ht="12.75">
      <c r="E1144">
        <f t="shared" si="53"/>
      </c>
    </row>
    <row r="1145" ht="12.75">
      <c r="E1145">
        <f t="shared" si="53"/>
      </c>
    </row>
    <row r="1146" ht="12.75">
      <c r="E1146">
        <f t="shared" si="53"/>
      </c>
    </row>
    <row r="1147" ht="12.75">
      <c r="E1147">
        <f t="shared" si="53"/>
      </c>
    </row>
    <row r="1148" ht="12.75">
      <c r="E1148">
        <f t="shared" si="53"/>
      </c>
    </row>
    <row r="1149" ht="12.75">
      <c r="E1149">
        <f t="shared" si="53"/>
      </c>
    </row>
    <row r="1150" ht="12.75">
      <c r="E1150">
        <f aca="true" t="shared" si="54" ref="E1150:E1213">IF(AND(T1150&lt;=0.005,T1150&gt;0),"t","")</f>
      </c>
    </row>
    <row r="1151" ht="12.75">
      <c r="E1151">
        <f t="shared" si="54"/>
      </c>
    </row>
    <row r="1152" ht="12.75">
      <c r="E1152">
        <f t="shared" si="54"/>
      </c>
    </row>
    <row r="1153" ht="12.75">
      <c r="E1153">
        <f t="shared" si="54"/>
      </c>
    </row>
    <row r="1154" ht="12.75">
      <c r="E1154">
        <f t="shared" si="54"/>
      </c>
    </row>
    <row r="1155" ht="12.75">
      <c r="E1155">
        <f t="shared" si="54"/>
      </c>
    </row>
    <row r="1156" ht="12.75">
      <c r="E1156">
        <f t="shared" si="54"/>
      </c>
    </row>
    <row r="1157" ht="12.75">
      <c r="E1157">
        <f t="shared" si="54"/>
      </c>
    </row>
    <row r="1158" ht="12.75">
      <c r="E1158">
        <f t="shared" si="54"/>
      </c>
    </row>
    <row r="1159" ht="12.75">
      <c r="E1159">
        <f t="shared" si="54"/>
      </c>
    </row>
    <row r="1160" ht="12.75">
      <c r="E1160">
        <f t="shared" si="54"/>
      </c>
    </row>
    <row r="1161" ht="12.75">
      <c r="E1161">
        <f t="shared" si="54"/>
      </c>
    </row>
    <row r="1162" ht="12.75">
      <c r="E1162">
        <f t="shared" si="54"/>
      </c>
    </row>
    <row r="1163" ht="12.75">
      <c r="E1163">
        <f t="shared" si="54"/>
      </c>
    </row>
    <row r="1164" ht="12.75">
      <c r="E1164">
        <f t="shared" si="54"/>
      </c>
    </row>
    <row r="1165" ht="12.75">
      <c r="E1165">
        <f t="shared" si="54"/>
      </c>
    </row>
    <row r="1166" ht="12.75">
      <c r="E1166">
        <f t="shared" si="54"/>
      </c>
    </row>
    <row r="1167" ht="12.75">
      <c r="E1167">
        <f t="shared" si="54"/>
      </c>
    </row>
    <row r="1168" ht="12.75">
      <c r="E1168">
        <f t="shared" si="54"/>
      </c>
    </row>
    <row r="1169" ht="12.75">
      <c r="E1169">
        <f t="shared" si="54"/>
      </c>
    </row>
    <row r="1170" ht="12.75">
      <c r="E1170">
        <f t="shared" si="54"/>
      </c>
    </row>
    <row r="1171" ht="12.75">
      <c r="E1171">
        <f t="shared" si="54"/>
      </c>
    </row>
    <row r="1172" ht="12.75">
      <c r="E1172">
        <f t="shared" si="54"/>
      </c>
    </row>
    <row r="1173" ht="12.75">
      <c r="E1173">
        <f t="shared" si="54"/>
      </c>
    </row>
    <row r="1174" ht="12.75">
      <c r="E1174">
        <f t="shared" si="54"/>
      </c>
    </row>
    <row r="1175" ht="12.75">
      <c r="E1175">
        <f t="shared" si="54"/>
      </c>
    </row>
    <row r="1176" ht="12.75">
      <c r="E1176">
        <f t="shared" si="54"/>
      </c>
    </row>
    <row r="1177" ht="12.75">
      <c r="E1177">
        <f t="shared" si="54"/>
      </c>
    </row>
    <row r="1178" ht="12.75">
      <c r="E1178">
        <f t="shared" si="54"/>
      </c>
    </row>
    <row r="1179" ht="12.75">
      <c r="E1179">
        <f t="shared" si="54"/>
      </c>
    </row>
    <row r="1180" ht="12.75">
      <c r="E1180">
        <f t="shared" si="54"/>
      </c>
    </row>
    <row r="1181" ht="12.75">
      <c r="E1181">
        <f t="shared" si="54"/>
      </c>
    </row>
    <row r="1182" ht="12.75">
      <c r="E1182">
        <f t="shared" si="54"/>
      </c>
    </row>
    <row r="1183" ht="12.75">
      <c r="E1183">
        <f t="shared" si="54"/>
      </c>
    </row>
    <row r="1184" ht="12.75">
      <c r="E1184">
        <f t="shared" si="54"/>
      </c>
    </row>
    <row r="1185" ht="12.75">
      <c r="E1185">
        <f t="shared" si="54"/>
      </c>
    </row>
    <row r="1186" ht="12.75">
      <c r="E1186">
        <f t="shared" si="54"/>
      </c>
    </row>
    <row r="1187" ht="12.75">
      <c r="E1187">
        <f t="shared" si="54"/>
      </c>
    </row>
    <row r="1188" ht="12.75">
      <c r="E1188">
        <f t="shared" si="54"/>
      </c>
    </row>
    <row r="1189" ht="12.75">
      <c r="E1189">
        <f t="shared" si="54"/>
      </c>
    </row>
    <row r="1190" ht="12.75">
      <c r="E1190">
        <f t="shared" si="54"/>
      </c>
    </row>
    <row r="1191" ht="12.75">
      <c r="E1191">
        <f t="shared" si="54"/>
      </c>
    </row>
    <row r="1192" ht="12.75">
      <c r="E1192">
        <f t="shared" si="54"/>
      </c>
    </row>
    <row r="1193" ht="12.75">
      <c r="E1193">
        <f t="shared" si="54"/>
      </c>
    </row>
    <row r="1194" ht="12.75">
      <c r="E1194">
        <f t="shared" si="54"/>
      </c>
    </row>
    <row r="1195" ht="12.75">
      <c r="E1195">
        <f t="shared" si="54"/>
      </c>
    </row>
    <row r="1196" ht="12.75">
      <c r="E1196">
        <f t="shared" si="54"/>
      </c>
    </row>
    <row r="1197" ht="12.75">
      <c r="E1197">
        <f t="shared" si="54"/>
      </c>
    </row>
    <row r="1198" ht="12.75">
      <c r="E1198">
        <f t="shared" si="54"/>
      </c>
    </row>
    <row r="1199" ht="12.75">
      <c r="E1199">
        <f t="shared" si="54"/>
      </c>
    </row>
    <row r="1200" ht="12.75">
      <c r="E1200">
        <f t="shared" si="54"/>
      </c>
    </row>
    <row r="1201" ht="12.75">
      <c r="E1201">
        <f t="shared" si="54"/>
      </c>
    </row>
    <row r="1202" ht="12.75">
      <c r="E1202">
        <f t="shared" si="54"/>
      </c>
    </row>
    <row r="1203" ht="12.75">
      <c r="E1203">
        <f t="shared" si="54"/>
      </c>
    </row>
    <row r="1204" ht="12.75">
      <c r="E1204">
        <f t="shared" si="54"/>
      </c>
    </row>
    <row r="1205" ht="12.75">
      <c r="E1205">
        <f t="shared" si="54"/>
      </c>
    </row>
    <row r="1206" ht="12.75">
      <c r="E1206">
        <f t="shared" si="54"/>
      </c>
    </row>
    <row r="1207" ht="12.75">
      <c r="E1207">
        <f t="shared" si="54"/>
      </c>
    </row>
    <row r="1208" ht="12.75">
      <c r="E1208">
        <f t="shared" si="54"/>
      </c>
    </row>
    <row r="1209" ht="12.75">
      <c r="E1209">
        <f t="shared" si="54"/>
      </c>
    </row>
    <row r="1210" ht="12.75">
      <c r="E1210">
        <f t="shared" si="54"/>
      </c>
    </row>
    <row r="1211" ht="12.75">
      <c r="E1211">
        <f t="shared" si="54"/>
      </c>
    </row>
    <row r="1212" ht="12.75">
      <c r="E1212">
        <f t="shared" si="54"/>
      </c>
    </row>
    <row r="1213" ht="12.75">
      <c r="E1213">
        <f t="shared" si="54"/>
      </c>
    </row>
    <row r="1214" ht="12.75">
      <c r="E1214">
        <f aca="true" t="shared" si="55" ref="E1214:E1277">IF(AND(T1214&lt;=0.005,T1214&gt;0),"t","")</f>
      </c>
    </row>
    <row r="1215" ht="12.75">
      <c r="E1215">
        <f t="shared" si="55"/>
      </c>
    </row>
    <row r="1216" ht="12.75">
      <c r="E1216">
        <f t="shared" si="55"/>
      </c>
    </row>
    <row r="1217" ht="12.75">
      <c r="E1217">
        <f t="shared" si="55"/>
      </c>
    </row>
    <row r="1218" ht="12.75">
      <c r="E1218">
        <f t="shared" si="55"/>
      </c>
    </row>
    <row r="1219" ht="12.75">
      <c r="E1219">
        <f t="shared" si="55"/>
      </c>
    </row>
    <row r="1220" ht="12.75">
      <c r="E1220">
        <f t="shared" si="55"/>
      </c>
    </row>
    <row r="1221" ht="12.75">
      <c r="E1221">
        <f t="shared" si="55"/>
      </c>
    </row>
    <row r="1222" ht="12.75">
      <c r="E1222">
        <f t="shared" si="55"/>
      </c>
    </row>
    <row r="1223" ht="12.75">
      <c r="E1223">
        <f t="shared" si="55"/>
      </c>
    </row>
    <row r="1224" ht="12.75">
      <c r="E1224">
        <f t="shared" si="55"/>
      </c>
    </row>
    <row r="1225" ht="12.75">
      <c r="E1225">
        <f t="shared" si="55"/>
      </c>
    </row>
    <row r="1226" ht="12.75">
      <c r="E1226">
        <f t="shared" si="55"/>
      </c>
    </row>
    <row r="1227" ht="12.75">
      <c r="E1227">
        <f t="shared" si="55"/>
      </c>
    </row>
    <row r="1228" ht="12.75">
      <c r="E1228">
        <f t="shared" si="55"/>
      </c>
    </row>
    <row r="1229" ht="12.75">
      <c r="E1229">
        <f t="shared" si="55"/>
      </c>
    </row>
    <row r="1230" ht="12.75">
      <c r="E1230">
        <f t="shared" si="55"/>
      </c>
    </row>
    <row r="1231" ht="12.75">
      <c r="E1231">
        <f t="shared" si="55"/>
      </c>
    </row>
    <row r="1232" ht="12.75">
      <c r="E1232">
        <f t="shared" si="55"/>
      </c>
    </row>
    <row r="1233" ht="12.75">
      <c r="E1233">
        <f t="shared" si="55"/>
      </c>
    </row>
    <row r="1234" ht="12.75">
      <c r="E1234">
        <f t="shared" si="55"/>
      </c>
    </row>
    <row r="1235" ht="12.75">
      <c r="E1235">
        <f t="shared" si="55"/>
      </c>
    </row>
    <row r="1236" ht="12.75">
      <c r="E1236">
        <f t="shared" si="55"/>
      </c>
    </row>
    <row r="1237" ht="12.75">
      <c r="E1237">
        <f t="shared" si="55"/>
      </c>
    </row>
    <row r="1238" ht="12.75">
      <c r="E1238">
        <f t="shared" si="55"/>
      </c>
    </row>
    <row r="1239" ht="12.75">
      <c r="E1239">
        <f t="shared" si="55"/>
      </c>
    </row>
    <row r="1240" ht="12.75">
      <c r="E1240">
        <f t="shared" si="55"/>
      </c>
    </row>
    <row r="1241" ht="12.75">
      <c r="E1241">
        <f t="shared" si="55"/>
      </c>
    </row>
    <row r="1242" ht="12.75">
      <c r="E1242">
        <f t="shared" si="55"/>
      </c>
    </row>
    <row r="1243" ht="12.75">
      <c r="E1243">
        <f t="shared" si="55"/>
      </c>
    </row>
    <row r="1244" ht="12.75">
      <c r="E1244">
        <f t="shared" si="55"/>
      </c>
    </row>
    <row r="1245" ht="12.75">
      <c r="E1245">
        <f t="shared" si="55"/>
      </c>
    </row>
    <row r="1246" ht="12.75">
      <c r="E1246">
        <f t="shared" si="55"/>
      </c>
    </row>
    <row r="1247" ht="12.75">
      <c r="E1247">
        <f t="shared" si="55"/>
      </c>
    </row>
    <row r="1248" ht="12.75">
      <c r="E1248">
        <f t="shared" si="55"/>
      </c>
    </row>
    <row r="1249" ht="12.75">
      <c r="E1249">
        <f t="shared" si="55"/>
      </c>
    </row>
    <row r="1250" ht="12.75">
      <c r="E1250">
        <f t="shared" si="55"/>
      </c>
    </row>
    <row r="1251" ht="12.75">
      <c r="E1251">
        <f t="shared" si="55"/>
      </c>
    </row>
    <row r="1252" ht="12.75">
      <c r="E1252">
        <f t="shared" si="55"/>
      </c>
    </row>
    <row r="1253" ht="12.75">
      <c r="E1253">
        <f t="shared" si="55"/>
      </c>
    </row>
    <row r="1254" ht="12.75">
      <c r="E1254">
        <f t="shared" si="55"/>
      </c>
    </row>
    <row r="1255" ht="12.75">
      <c r="E1255">
        <f t="shared" si="55"/>
      </c>
    </row>
    <row r="1256" ht="12.75">
      <c r="E1256">
        <f t="shared" si="55"/>
      </c>
    </row>
    <row r="1257" ht="12.75">
      <c r="E1257">
        <f t="shared" si="55"/>
      </c>
    </row>
    <row r="1258" ht="12.75">
      <c r="E1258">
        <f t="shared" si="55"/>
      </c>
    </row>
    <row r="1259" ht="12.75">
      <c r="E1259">
        <f t="shared" si="55"/>
      </c>
    </row>
    <row r="1260" ht="12.75">
      <c r="E1260">
        <f t="shared" si="55"/>
      </c>
    </row>
    <row r="1261" ht="12.75">
      <c r="E1261">
        <f t="shared" si="55"/>
      </c>
    </row>
    <row r="1262" ht="12.75">
      <c r="E1262">
        <f t="shared" si="55"/>
      </c>
    </row>
    <row r="1263" ht="12.75">
      <c r="E1263">
        <f t="shared" si="55"/>
      </c>
    </row>
    <row r="1264" ht="12.75">
      <c r="E1264">
        <f t="shared" si="55"/>
      </c>
    </row>
    <row r="1265" ht="12.75">
      <c r="E1265">
        <f t="shared" si="55"/>
      </c>
    </row>
    <row r="1266" ht="12.75">
      <c r="E1266">
        <f t="shared" si="55"/>
      </c>
    </row>
    <row r="1267" ht="12.75">
      <c r="E1267">
        <f t="shared" si="55"/>
      </c>
    </row>
    <row r="1268" ht="12.75">
      <c r="E1268">
        <f t="shared" si="55"/>
      </c>
    </row>
    <row r="1269" ht="12.75">
      <c r="E1269">
        <f t="shared" si="55"/>
      </c>
    </row>
    <row r="1270" ht="12.75">
      <c r="E1270">
        <f t="shared" si="55"/>
      </c>
    </row>
    <row r="1271" ht="12.75">
      <c r="E1271">
        <f t="shared" si="55"/>
      </c>
    </row>
    <row r="1272" ht="12.75">
      <c r="E1272">
        <f t="shared" si="55"/>
      </c>
    </row>
    <row r="1273" ht="12.75">
      <c r="E1273">
        <f t="shared" si="55"/>
      </c>
    </row>
    <row r="1274" ht="12.75">
      <c r="E1274">
        <f t="shared" si="55"/>
      </c>
    </row>
    <row r="1275" ht="12.75">
      <c r="E1275">
        <f t="shared" si="55"/>
      </c>
    </row>
    <row r="1276" ht="12.75">
      <c r="E1276">
        <f t="shared" si="55"/>
      </c>
    </row>
    <row r="1277" ht="12.75">
      <c r="E1277">
        <f t="shared" si="55"/>
      </c>
    </row>
    <row r="1278" ht="12.75">
      <c r="E1278">
        <f aca="true" t="shared" si="56" ref="E1278:E1341">IF(AND(T1278&lt;=0.005,T1278&gt;0),"t","")</f>
      </c>
    </row>
    <row r="1279" ht="12.75">
      <c r="E1279">
        <f t="shared" si="56"/>
      </c>
    </row>
    <row r="1280" ht="12.75">
      <c r="E1280">
        <f t="shared" si="56"/>
      </c>
    </row>
    <row r="1281" ht="12.75">
      <c r="E1281">
        <f t="shared" si="56"/>
      </c>
    </row>
    <row r="1282" ht="12.75">
      <c r="E1282">
        <f t="shared" si="56"/>
      </c>
    </row>
    <row r="1283" ht="12.75">
      <c r="E1283">
        <f t="shared" si="56"/>
      </c>
    </row>
    <row r="1284" ht="12.75">
      <c r="E1284">
        <f t="shared" si="56"/>
      </c>
    </row>
    <row r="1285" ht="12.75">
      <c r="E1285">
        <f t="shared" si="56"/>
      </c>
    </row>
    <row r="1286" ht="12.75">
      <c r="E1286">
        <f t="shared" si="56"/>
      </c>
    </row>
    <row r="1287" ht="12.75">
      <c r="E1287">
        <f t="shared" si="56"/>
      </c>
    </row>
    <row r="1288" ht="12.75">
      <c r="E1288">
        <f t="shared" si="56"/>
      </c>
    </row>
    <row r="1289" ht="12.75">
      <c r="E1289">
        <f t="shared" si="56"/>
      </c>
    </row>
    <row r="1290" ht="12.75">
      <c r="E1290">
        <f t="shared" si="56"/>
      </c>
    </row>
    <row r="1291" ht="12.75">
      <c r="E1291">
        <f t="shared" si="56"/>
      </c>
    </row>
    <row r="1292" ht="12.75">
      <c r="E1292">
        <f t="shared" si="56"/>
      </c>
    </row>
    <row r="1293" ht="12.75">
      <c r="E1293">
        <f t="shared" si="56"/>
      </c>
    </row>
    <row r="1294" ht="12.75">
      <c r="E1294">
        <f t="shared" si="56"/>
      </c>
    </row>
    <row r="1295" ht="12.75">
      <c r="E1295">
        <f t="shared" si="56"/>
      </c>
    </row>
    <row r="1296" ht="12.75">
      <c r="E1296">
        <f t="shared" si="56"/>
      </c>
    </row>
    <row r="1297" ht="12.75">
      <c r="E1297">
        <f t="shared" si="56"/>
      </c>
    </row>
    <row r="1298" ht="12.75">
      <c r="E1298">
        <f t="shared" si="56"/>
      </c>
    </row>
    <row r="1299" ht="12.75">
      <c r="E1299">
        <f t="shared" si="56"/>
      </c>
    </row>
    <row r="1300" ht="12.75">
      <c r="E1300">
        <f t="shared" si="56"/>
      </c>
    </row>
    <row r="1301" ht="12.75">
      <c r="E1301">
        <f t="shared" si="56"/>
      </c>
    </row>
    <row r="1302" ht="12.75">
      <c r="E1302">
        <f t="shared" si="56"/>
      </c>
    </row>
    <row r="1303" ht="12.75">
      <c r="E1303">
        <f t="shared" si="56"/>
      </c>
    </row>
    <row r="1304" ht="12.75">
      <c r="E1304">
        <f t="shared" si="56"/>
      </c>
    </row>
    <row r="1305" ht="12.75">
      <c r="E1305">
        <f t="shared" si="56"/>
      </c>
    </row>
    <row r="1306" ht="12.75">
      <c r="E1306">
        <f t="shared" si="56"/>
      </c>
    </row>
    <row r="1307" ht="12.75">
      <c r="E1307">
        <f t="shared" si="56"/>
      </c>
    </row>
    <row r="1308" ht="12.75">
      <c r="E1308">
        <f t="shared" si="56"/>
      </c>
    </row>
    <row r="1309" ht="12.75">
      <c r="E1309">
        <f t="shared" si="56"/>
      </c>
    </row>
    <row r="1310" ht="12.75">
      <c r="E1310">
        <f t="shared" si="56"/>
      </c>
    </row>
    <row r="1311" ht="12.75">
      <c r="E1311">
        <f t="shared" si="56"/>
      </c>
    </row>
    <row r="1312" ht="12.75">
      <c r="E1312">
        <f t="shared" si="56"/>
      </c>
    </row>
    <row r="1313" ht="12.75">
      <c r="E1313">
        <f t="shared" si="56"/>
      </c>
    </row>
    <row r="1314" ht="12.75">
      <c r="E1314">
        <f t="shared" si="56"/>
      </c>
    </row>
    <row r="1315" ht="12.75">
      <c r="E1315">
        <f t="shared" si="56"/>
      </c>
    </row>
    <row r="1316" ht="12.75">
      <c r="E1316">
        <f t="shared" si="56"/>
      </c>
    </row>
    <row r="1317" ht="12.75">
      <c r="E1317">
        <f t="shared" si="56"/>
      </c>
    </row>
    <row r="1318" ht="12.75">
      <c r="E1318">
        <f t="shared" si="56"/>
      </c>
    </row>
    <row r="1319" ht="12.75">
      <c r="E1319">
        <f t="shared" si="56"/>
      </c>
    </row>
    <row r="1320" ht="12.75">
      <c r="E1320">
        <f t="shared" si="56"/>
      </c>
    </row>
    <row r="1321" ht="12.75">
      <c r="E1321">
        <f t="shared" si="56"/>
      </c>
    </row>
    <row r="1322" ht="12.75">
      <c r="E1322">
        <f t="shared" si="56"/>
      </c>
    </row>
    <row r="1323" ht="12.75">
      <c r="E1323">
        <f t="shared" si="56"/>
      </c>
    </row>
    <row r="1324" ht="12.75">
      <c r="E1324">
        <f t="shared" si="56"/>
      </c>
    </row>
    <row r="1325" ht="12.75">
      <c r="E1325">
        <f t="shared" si="56"/>
      </c>
    </row>
    <row r="1326" ht="12.75">
      <c r="E1326">
        <f t="shared" si="56"/>
      </c>
    </row>
    <row r="1327" ht="12.75">
      <c r="E1327">
        <f t="shared" si="56"/>
      </c>
    </row>
    <row r="1328" ht="12.75">
      <c r="E1328">
        <f t="shared" si="56"/>
      </c>
    </row>
    <row r="1329" ht="12.75">
      <c r="E1329">
        <f t="shared" si="56"/>
      </c>
    </row>
    <row r="1330" ht="12.75">
      <c r="E1330">
        <f t="shared" si="56"/>
      </c>
    </row>
    <row r="1331" ht="12.75">
      <c r="E1331">
        <f t="shared" si="56"/>
      </c>
    </row>
    <row r="1332" ht="12.75">
      <c r="E1332">
        <f t="shared" si="56"/>
      </c>
    </row>
    <row r="1333" ht="12.75">
      <c r="E1333">
        <f t="shared" si="56"/>
      </c>
    </row>
    <row r="1334" ht="12.75">
      <c r="E1334">
        <f t="shared" si="56"/>
      </c>
    </row>
    <row r="1335" ht="12.75">
      <c r="E1335">
        <f t="shared" si="56"/>
      </c>
    </row>
    <row r="1336" ht="12.75">
      <c r="E1336">
        <f t="shared" si="56"/>
      </c>
    </row>
    <row r="1337" ht="12.75">
      <c r="E1337">
        <f t="shared" si="56"/>
      </c>
    </row>
    <row r="1338" ht="12.75">
      <c r="E1338">
        <f t="shared" si="56"/>
      </c>
    </row>
    <row r="1339" ht="12.75">
      <c r="E1339">
        <f t="shared" si="56"/>
      </c>
    </row>
    <row r="1340" ht="12.75">
      <c r="E1340">
        <f t="shared" si="56"/>
      </c>
    </row>
    <row r="1341" ht="12.75">
      <c r="E1341">
        <f t="shared" si="56"/>
      </c>
    </row>
    <row r="1342" ht="12.75">
      <c r="E1342">
        <f aca="true" t="shared" si="57" ref="E1342:E1389">IF(AND(T1342&lt;=0.005,T1342&gt;0),"t","")</f>
      </c>
    </row>
    <row r="1343" ht="12.75">
      <c r="E1343">
        <f t="shared" si="57"/>
      </c>
    </row>
    <row r="1344" ht="12.75">
      <c r="E1344">
        <f t="shared" si="57"/>
      </c>
    </row>
    <row r="1345" ht="12.75">
      <c r="E1345">
        <f t="shared" si="57"/>
      </c>
    </row>
    <row r="1346" ht="12.75">
      <c r="E1346">
        <f t="shared" si="57"/>
      </c>
    </row>
    <row r="1347" ht="12.75">
      <c r="E1347">
        <f t="shared" si="57"/>
      </c>
    </row>
    <row r="1348" ht="12.75">
      <c r="E1348">
        <f t="shared" si="57"/>
      </c>
    </row>
    <row r="1349" ht="12.75">
      <c r="E1349">
        <f t="shared" si="57"/>
      </c>
    </row>
    <row r="1350" ht="12.75">
      <c r="E1350">
        <f t="shared" si="57"/>
      </c>
    </row>
    <row r="1351" ht="12.75">
      <c r="E1351">
        <f t="shared" si="57"/>
      </c>
    </row>
    <row r="1352" ht="12.75">
      <c r="E1352">
        <f t="shared" si="57"/>
      </c>
    </row>
    <row r="1353" ht="12.75">
      <c r="E1353">
        <f t="shared" si="57"/>
      </c>
    </row>
    <row r="1354" ht="12.75">
      <c r="E1354">
        <f t="shared" si="57"/>
      </c>
    </row>
    <row r="1355" ht="12.75">
      <c r="E1355">
        <f t="shared" si="57"/>
      </c>
    </row>
    <row r="1356" ht="12.75">
      <c r="E1356">
        <f t="shared" si="57"/>
      </c>
    </row>
    <row r="1357" ht="12.75">
      <c r="E1357">
        <f t="shared" si="57"/>
      </c>
    </row>
    <row r="1358" ht="12.75">
      <c r="E1358">
        <f t="shared" si="57"/>
      </c>
    </row>
    <row r="1359" ht="12.75">
      <c r="E1359">
        <f t="shared" si="57"/>
      </c>
    </row>
    <row r="1360" ht="12.75">
      <c r="E1360">
        <f t="shared" si="57"/>
      </c>
    </row>
    <row r="1361" ht="12.75">
      <c r="E1361">
        <f t="shared" si="57"/>
      </c>
    </row>
    <row r="1362" ht="12.75">
      <c r="E1362">
        <f t="shared" si="57"/>
      </c>
    </row>
    <row r="1363" ht="12.75">
      <c r="E1363">
        <f t="shared" si="57"/>
      </c>
    </row>
    <row r="1364" ht="12.75">
      <c r="E1364">
        <f t="shared" si="57"/>
      </c>
    </row>
    <row r="1365" ht="12.75">
      <c r="E1365">
        <f t="shared" si="57"/>
      </c>
    </row>
    <row r="1366" ht="12.75">
      <c r="E1366">
        <f t="shared" si="57"/>
      </c>
    </row>
    <row r="1367" ht="12.75">
      <c r="E1367">
        <f t="shared" si="57"/>
      </c>
    </row>
    <row r="1368" ht="12.75">
      <c r="E1368">
        <f t="shared" si="57"/>
      </c>
    </row>
    <row r="1369" ht="12.75">
      <c r="E1369">
        <f t="shared" si="57"/>
      </c>
    </row>
    <row r="1370" ht="12.75">
      <c r="E1370">
        <f t="shared" si="57"/>
      </c>
    </row>
    <row r="1371" ht="12.75">
      <c r="E1371">
        <f t="shared" si="57"/>
      </c>
    </row>
    <row r="1372" ht="12.75">
      <c r="E1372">
        <f t="shared" si="57"/>
      </c>
    </row>
    <row r="1373" ht="12.75">
      <c r="E1373">
        <f t="shared" si="57"/>
      </c>
    </row>
    <row r="1374" ht="12.75">
      <c r="E1374">
        <f t="shared" si="57"/>
      </c>
    </row>
    <row r="1375" ht="12.75">
      <c r="E1375">
        <f t="shared" si="57"/>
      </c>
    </row>
    <row r="1376" ht="12.75">
      <c r="E1376">
        <f t="shared" si="57"/>
      </c>
    </row>
    <row r="1377" ht="12.75">
      <c r="E1377">
        <f t="shared" si="57"/>
      </c>
    </row>
    <row r="1378" ht="12.75">
      <c r="E1378">
        <f t="shared" si="57"/>
      </c>
    </row>
    <row r="1379" ht="12.75">
      <c r="E1379">
        <f t="shared" si="57"/>
      </c>
    </row>
    <row r="1380" ht="12.75">
      <c r="E1380">
        <f t="shared" si="57"/>
      </c>
    </row>
    <row r="1381" ht="12.75">
      <c r="E1381">
        <f t="shared" si="57"/>
      </c>
    </row>
    <row r="1382" ht="12.75">
      <c r="E1382">
        <f t="shared" si="57"/>
      </c>
    </row>
    <row r="1383" ht="12.75">
      <c r="E1383">
        <f t="shared" si="57"/>
      </c>
    </row>
    <row r="1384" ht="12.75">
      <c r="E1384">
        <f t="shared" si="57"/>
      </c>
    </row>
    <row r="1385" ht="12.75">
      <c r="E1385">
        <f t="shared" si="57"/>
      </c>
    </row>
    <row r="1386" ht="12.75">
      <c r="E1386">
        <f t="shared" si="57"/>
      </c>
    </row>
    <row r="1387" ht="12.75">
      <c r="E1387">
        <f t="shared" si="57"/>
      </c>
    </row>
    <row r="1388" ht="12.75">
      <c r="E1388">
        <f t="shared" si="57"/>
      </c>
    </row>
    <row r="1389" ht="12.75">
      <c r="E1389">
        <f t="shared" si="57"/>
      </c>
    </row>
  </sheetData>
  <mergeCells count="2">
    <mergeCell ref="C1:E1"/>
    <mergeCell ref="F1:G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M112"/>
  <sheetViews>
    <sheetView workbookViewId="0" topLeftCell="A1">
      <pane xSplit="1" ySplit="3" topLeftCell="B7"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7.7109375" style="0" customWidth="1"/>
  </cols>
  <sheetData>
    <row r="1" ht="12.75">
      <c r="A1" t="s">
        <v>113</v>
      </c>
    </row>
    <row r="3" spans="1:39" ht="12.75">
      <c r="A3" t="s">
        <v>0</v>
      </c>
      <c r="B3" t="s">
        <v>114</v>
      </c>
      <c r="C3" t="s">
        <v>115</v>
      </c>
      <c r="D3" t="s">
        <v>116</v>
      </c>
      <c r="E3" t="s">
        <v>117</v>
      </c>
      <c r="F3" t="s">
        <v>118</v>
      </c>
      <c r="G3" t="s">
        <v>119</v>
      </c>
      <c r="H3" t="s">
        <v>120</v>
      </c>
      <c r="I3" t="s">
        <v>200</v>
      </c>
      <c r="J3" t="s">
        <v>121</v>
      </c>
      <c r="K3" t="s">
        <v>122</v>
      </c>
      <c r="L3" t="s">
        <v>123</v>
      </c>
      <c r="M3" t="s">
        <v>124</v>
      </c>
      <c r="N3" t="s">
        <v>125</v>
      </c>
      <c r="O3" t="s">
        <v>126</v>
      </c>
      <c r="P3" t="s">
        <v>127</v>
      </c>
      <c r="Q3" t="s">
        <v>128</v>
      </c>
      <c r="R3" t="s">
        <v>129</v>
      </c>
      <c r="S3" t="s">
        <v>130</v>
      </c>
      <c r="T3" t="s">
        <v>131</v>
      </c>
      <c r="U3" t="s">
        <v>132</v>
      </c>
      <c r="V3" t="s">
        <v>133</v>
      </c>
      <c r="W3" t="s">
        <v>134</v>
      </c>
      <c r="X3" t="s">
        <v>201</v>
      </c>
      <c r="Y3" t="s">
        <v>135</v>
      </c>
      <c r="Z3" t="s">
        <v>136</v>
      </c>
      <c r="AA3" t="s">
        <v>137</v>
      </c>
      <c r="AB3" t="s">
        <v>138</v>
      </c>
      <c r="AC3" t="s">
        <v>139</v>
      </c>
      <c r="AD3" t="s">
        <v>140</v>
      </c>
      <c r="AE3" t="s">
        <v>141</v>
      </c>
      <c r="AF3" t="s">
        <v>142</v>
      </c>
      <c r="AG3" t="s">
        <v>143</v>
      </c>
      <c r="AH3" t="s">
        <v>144</v>
      </c>
      <c r="AI3" t="s">
        <v>145</v>
      </c>
      <c r="AJ3" t="s">
        <v>146</v>
      </c>
      <c r="AK3" t="s">
        <v>147</v>
      </c>
      <c r="AL3" t="s">
        <v>148</v>
      </c>
      <c r="AM3" t="s">
        <v>149</v>
      </c>
    </row>
    <row r="4" spans="1:39" ht="12.75">
      <c r="A4" t="s">
        <v>3</v>
      </c>
      <c r="B4">
        <v>569</v>
      </c>
      <c r="C4">
        <v>16450</v>
      </c>
      <c r="D4">
        <v>35.029975545</v>
      </c>
      <c r="E4">
        <v>32.206470658</v>
      </c>
      <c r="F4">
        <v>38.101013914</v>
      </c>
      <c r="G4" s="4">
        <v>1.424742E-42</v>
      </c>
      <c r="H4">
        <v>34.589665653</v>
      </c>
      <c r="I4">
        <v>1.4500742179</v>
      </c>
      <c r="J4">
        <v>-45.06413822</v>
      </c>
      <c r="K4">
        <v>-0.5864</v>
      </c>
      <c r="L4">
        <v>-0.6704</v>
      </c>
      <c r="M4">
        <v>-0.5023</v>
      </c>
      <c r="N4">
        <v>0.5563516902</v>
      </c>
      <c r="O4">
        <v>0.5115083327</v>
      </c>
      <c r="P4">
        <v>0.6051264141</v>
      </c>
      <c r="Q4">
        <v>500</v>
      </c>
      <c r="R4">
        <v>17249</v>
      </c>
      <c r="S4">
        <v>29.291013098</v>
      </c>
      <c r="T4">
        <v>26.790361074</v>
      </c>
      <c r="U4">
        <v>32.025079689</v>
      </c>
      <c r="V4" s="4">
        <v>7.016327E-53</v>
      </c>
      <c r="W4">
        <v>28.987187663</v>
      </c>
      <c r="X4">
        <v>1.2963464418</v>
      </c>
      <c r="Y4">
        <v>-50.70272895</v>
      </c>
      <c r="Z4">
        <v>-0.6969</v>
      </c>
      <c r="AA4">
        <v>-0.7861</v>
      </c>
      <c r="AB4">
        <v>-0.6076</v>
      </c>
      <c r="AC4">
        <v>0.4981397398</v>
      </c>
      <c r="AD4">
        <v>0.4556122197</v>
      </c>
      <c r="AE4">
        <v>0.5446368417</v>
      </c>
      <c r="AF4">
        <v>0.0058421017</v>
      </c>
      <c r="AG4">
        <v>0.1701</v>
      </c>
      <c r="AH4">
        <v>0.0492</v>
      </c>
      <c r="AI4">
        <v>0.291</v>
      </c>
      <c r="AJ4" s="4">
        <v>2.76058E-110</v>
      </c>
      <c r="AK4">
        <v>-0.6284</v>
      </c>
      <c r="AL4">
        <v>-0.6836</v>
      </c>
      <c r="AM4">
        <v>-0.5732</v>
      </c>
    </row>
    <row r="5" spans="1:39" ht="12.75">
      <c r="A5" t="s">
        <v>1</v>
      </c>
      <c r="B5">
        <v>1409</v>
      </c>
      <c r="C5">
        <v>29216</v>
      </c>
      <c r="D5">
        <v>49.114925783</v>
      </c>
      <c r="E5">
        <v>46.525971875</v>
      </c>
      <c r="F5">
        <v>51.847942932</v>
      </c>
      <c r="G5" s="4">
        <v>2.464918E-19</v>
      </c>
      <c r="H5">
        <v>48.226998905</v>
      </c>
      <c r="I5">
        <v>1.2847976711</v>
      </c>
      <c r="J5">
        <v>-23.40510681</v>
      </c>
      <c r="K5">
        <v>-0.2484</v>
      </c>
      <c r="L5">
        <v>-0.3025</v>
      </c>
      <c r="M5">
        <v>-0.1942</v>
      </c>
      <c r="N5">
        <v>0.780051129</v>
      </c>
      <c r="O5">
        <v>0.7389329478</v>
      </c>
      <c r="P5">
        <v>0.8234573457</v>
      </c>
      <c r="Q5">
        <v>1195</v>
      </c>
      <c r="R5">
        <v>31237</v>
      </c>
      <c r="S5">
        <v>38.434396134</v>
      </c>
      <c r="T5">
        <v>36.242409832</v>
      </c>
      <c r="U5">
        <v>40.75895651</v>
      </c>
      <c r="V5" s="4">
        <v>1.029981E-45</v>
      </c>
      <c r="W5">
        <v>38.25591446</v>
      </c>
      <c r="X5">
        <v>1.1066610761</v>
      </c>
      <c r="Y5">
        <v>-34.93980146</v>
      </c>
      <c r="Z5">
        <v>-0.4252</v>
      </c>
      <c r="AA5">
        <v>-0.4839</v>
      </c>
      <c r="AB5">
        <v>-0.3665</v>
      </c>
      <c r="AC5">
        <v>0.6536373469</v>
      </c>
      <c r="AD5">
        <v>0.6163591728</v>
      </c>
      <c r="AE5">
        <v>0.6931701517</v>
      </c>
      <c r="AF5" s="4">
        <v>2.0967076E-09</v>
      </c>
      <c r="AG5">
        <v>0.2364</v>
      </c>
      <c r="AH5">
        <v>0.159</v>
      </c>
      <c r="AI5">
        <v>0.3137</v>
      </c>
      <c r="AJ5" s="4">
        <v>3.213188E-67</v>
      </c>
      <c r="AK5">
        <v>-0.3135</v>
      </c>
      <c r="AL5">
        <v>-0.3489</v>
      </c>
      <c r="AM5">
        <v>-0.278</v>
      </c>
    </row>
    <row r="6" spans="1:39" ht="12.75">
      <c r="A6" t="s">
        <v>9</v>
      </c>
      <c r="B6">
        <v>756</v>
      </c>
      <c r="C6">
        <v>12781</v>
      </c>
      <c r="D6">
        <v>58.53980545</v>
      </c>
      <c r="E6">
        <v>54.432380634</v>
      </c>
      <c r="F6">
        <v>62.957173326</v>
      </c>
      <c r="G6">
        <v>0.0496731237</v>
      </c>
      <c r="H6">
        <v>59.150301228</v>
      </c>
      <c r="I6">
        <v>2.1512756568</v>
      </c>
      <c r="J6">
        <v>-6.056542861</v>
      </c>
      <c r="K6">
        <v>-0.0729</v>
      </c>
      <c r="L6">
        <v>-0.1456</v>
      </c>
      <c r="M6">
        <v>-0.0001</v>
      </c>
      <c r="N6">
        <v>0.9297385795</v>
      </c>
      <c r="O6">
        <v>0.8645037998</v>
      </c>
      <c r="P6">
        <v>0.9998959246</v>
      </c>
      <c r="Q6">
        <v>719</v>
      </c>
      <c r="R6">
        <v>13327</v>
      </c>
      <c r="S6">
        <v>53.758055926</v>
      </c>
      <c r="T6">
        <v>49.881903977</v>
      </c>
      <c r="U6">
        <v>57.935410371</v>
      </c>
      <c r="V6">
        <v>0.0188604029</v>
      </c>
      <c r="W6">
        <v>53.950626548</v>
      </c>
      <c r="X6">
        <v>2.0120188606</v>
      </c>
      <c r="Y6">
        <v>-8.248475455</v>
      </c>
      <c r="Z6">
        <v>-0.0897</v>
      </c>
      <c r="AA6">
        <v>-0.1645</v>
      </c>
      <c r="AB6">
        <v>-0.0148</v>
      </c>
      <c r="AC6">
        <v>0.9142402792</v>
      </c>
      <c r="AD6">
        <v>0.8483202198</v>
      </c>
      <c r="AE6">
        <v>0.9852827607</v>
      </c>
      <c r="AF6">
        <v>0.1438948025</v>
      </c>
      <c r="AG6">
        <v>0.0764</v>
      </c>
      <c r="AH6">
        <v>-0.0261</v>
      </c>
      <c r="AI6">
        <v>0.1788</v>
      </c>
      <c r="AJ6">
        <v>0.0102993552</v>
      </c>
      <c r="AK6">
        <v>-0.0609</v>
      </c>
      <c r="AL6">
        <v>-0.1075</v>
      </c>
      <c r="AM6">
        <v>-0.0144</v>
      </c>
    </row>
    <row r="7" spans="1:39" ht="12.75">
      <c r="A7" t="s">
        <v>10</v>
      </c>
      <c r="B7">
        <v>849</v>
      </c>
      <c r="C7">
        <v>21401</v>
      </c>
      <c r="D7">
        <v>40.031448368</v>
      </c>
      <c r="E7">
        <v>37.356308174</v>
      </c>
      <c r="F7">
        <v>42.898159287</v>
      </c>
      <c r="G7" s="4">
        <v>1.055695E-37</v>
      </c>
      <c r="H7">
        <v>39.671043409</v>
      </c>
      <c r="I7">
        <v>1.3615066851</v>
      </c>
      <c r="J7">
        <v>-36.99381256</v>
      </c>
      <c r="K7">
        <v>-0.4529</v>
      </c>
      <c r="L7">
        <v>-0.5221</v>
      </c>
      <c r="M7">
        <v>-0.3837</v>
      </c>
      <c r="N7">
        <v>0.6357858837</v>
      </c>
      <c r="O7">
        <v>0.5932988781</v>
      </c>
      <c r="P7">
        <v>0.6813154464</v>
      </c>
      <c r="Q7">
        <v>687</v>
      </c>
      <c r="R7">
        <v>20608</v>
      </c>
      <c r="S7">
        <v>33.65109631</v>
      </c>
      <c r="T7">
        <v>31.173946819</v>
      </c>
      <c r="U7">
        <v>36.325085476</v>
      </c>
      <c r="V7" s="4">
        <v>2.008682E-46</v>
      </c>
      <c r="W7">
        <v>33.336568323</v>
      </c>
      <c r="X7">
        <v>1.2718694121</v>
      </c>
      <c r="Y7">
        <v>-43.30592317</v>
      </c>
      <c r="Z7">
        <v>-0.5581</v>
      </c>
      <c r="AA7">
        <v>-0.6346</v>
      </c>
      <c r="AB7">
        <v>-0.4816</v>
      </c>
      <c r="AC7">
        <v>0.5722898114</v>
      </c>
      <c r="AD7">
        <v>0.5301619888</v>
      </c>
      <c r="AE7">
        <v>0.6177652022</v>
      </c>
      <c r="AF7">
        <v>0.00140754</v>
      </c>
      <c r="AG7">
        <v>0.1648</v>
      </c>
      <c r="AH7">
        <v>0.0636</v>
      </c>
      <c r="AI7">
        <v>0.2659</v>
      </c>
      <c r="AJ7" s="4">
        <v>8.213122E-85</v>
      </c>
      <c r="AK7">
        <v>-0.4458</v>
      </c>
      <c r="AL7">
        <v>-0.4906</v>
      </c>
      <c r="AM7">
        <v>-0.4011</v>
      </c>
    </row>
    <row r="8" spans="1:39" ht="12.75">
      <c r="A8" t="s">
        <v>11</v>
      </c>
      <c r="B8">
        <v>10153</v>
      </c>
      <c r="C8">
        <v>166648</v>
      </c>
      <c r="D8">
        <v>53.948330082</v>
      </c>
      <c r="E8">
        <v>52.588205817</v>
      </c>
      <c r="F8">
        <v>55.343632158</v>
      </c>
      <c r="G8" s="4">
        <v>1.879864E-32</v>
      </c>
      <c r="H8">
        <v>60.92482358</v>
      </c>
      <c r="I8">
        <v>0.604640296</v>
      </c>
      <c r="J8">
        <v>-3.238218</v>
      </c>
      <c r="K8">
        <v>-0.1545</v>
      </c>
      <c r="L8">
        <v>-0.1801</v>
      </c>
      <c r="M8">
        <v>-0.129</v>
      </c>
      <c r="N8">
        <v>0.8568160313</v>
      </c>
      <c r="O8">
        <v>0.8352143196</v>
      </c>
      <c r="P8">
        <v>0.8789764427</v>
      </c>
      <c r="Q8">
        <v>9748</v>
      </c>
      <c r="R8">
        <v>163229</v>
      </c>
      <c r="S8">
        <v>53.221011149</v>
      </c>
      <c r="T8">
        <v>51.83756181</v>
      </c>
      <c r="U8">
        <v>54.641382211</v>
      </c>
      <c r="V8" s="4">
        <v>1.176999E-13</v>
      </c>
      <c r="W8">
        <v>59.719780186</v>
      </c>
      <c r="X8">
        <v>0.6048677648</v>
      </c>
      <c r="Y8">
        <v>1.5628775457</v>
      </c>
      <c r="Z8">
        <v>-0.0997</v>
      </c>
      <c r="AA8">
        <v>-0.126</v>
      </c>
      <c r="AB8">
        <v>-0.0734</v>
      </c>
      <c r="AC8">
        <v>0.9051069882</v>
      </c>
      <c r="AD8">
        <v>0.8815792567</v>
      </c>
      <c r="AE8">
        <v>0.9292626318</v>
      </c>
      <c r="AF8">
        <v>0.8874329203</v>
      </c>
      <c r="AG8">
        <v>0.0022</v>
      </c>
      <c r="AH8">
        <v>-0.0285</v>
      </c>
      <c r="AI8">
        <v>0.033</v>
      </c>
      <c r="AJ8" s="4">
        <v>2.381055E-67</v>
      </c>
      <c r="AK8">
        <v>-0.1463</v>
      </c>
      <c r="AL8">
        <v>-0.1629</v>
      </c>
      <c r="AM8">
        <v>-0.1298</v>
      </c>
    </row>
    <row r="9" spans="1:39" ht="12.75">
      <c r="A9" t="s">
        <v>6</v>
      </c>
      <c r="B9">
        <v>1022</v>
      </c>
      <c r="C9">
        <v>14220</v>
      </c>
      <c r="D9">
        <v>73.421732475</v>
      </c>
      <c r="E9">
        <v>68.935196099</v>
      </c>
      <c r="F9">
        <v>78.200267856</v>
      </c>
      <c r="G9" s="4">
        <v>1.7841096E-06</v>
      </c>
      <c r="H9">
        <v>71.870604782</v>
      </c>
      <c r="I9">
        <v>2.2481529343</v>
      </c>
      <c r="J9">
        <v>14.146047268</v>
      </c>
      <c r="K9">
        <v>0.1537</v>
      </c>
      <c r="L9">
        <v>0.0906</v>
      </c>
      <c r="M9">
        <v>0.2167</v>
      </c>
      <c r="N9">
        <v>1.1660957315</v>
      </c>
      <c r="O9">
        <v>1.0948398412</v>
      </c>
      <c r="P9">
        <v>1.2419891968</v>
      </c>
      <c r="Q9">
        <v>833</v>
      </c>
      <c r="R9">
        <v>12608</v>
      </c>
      <c r="S9">
        <v>65.689248592</v>
      </c>
      <c r="T9">
        <v>61.229138897</v>
      </c>
      <c r="U9">
        <v>70.474245731</v>
      </c>
      <c r="V9">
        <v>0.0020149965</v>
      </c>
      <c r="W9">
        <v>66.069162437</v>
      </c>
      <c r="X9">
        <v>2.289160801</v>
      </c>
      <c r="Y9">
        <v>12.361000546</v>
      </c>
      <c r="Z9">
        <v>0.1108</v>
      </c>
      <c r="AA9">
        <v>0.0405</v>
      </c>
      <c r="AB9">
        <v>0.1811</v>
      </c>
      <c r="AC9">
        <v>1.1171489731</v>
      </c>
      <c r="AD9">
        <v>1.0412977939</v>
      </c>
      <c r="AE9">
        <v>1.1985253742</v>
      </c>
      <c r="AF9">
        <v>0.0295975995</v>
      </c>
      <c r="AG9">
        <v>0.1025</v>
      </c>
      <c r="AH9">
        <v>0.0101</v>
      </c>
      <c r="AI9">
        <v>0.1948</v>
      </c>
      <c r="AJ9" s="4">
        <v>5.547511E-11</v>
      </c>
      <c r="AK9">
        <v>0.1399</v>
      </c>
      <c r="AL9">
        <v>0.0981</v>
      </c>
      <c r="AM9">
        <v>0.1817</v>
      </c>
    </row>
    <row r="10" spans="1:39" ht="12.75">
      <c r="A10" t="s">
        <v>4</v>
      </c>
      <c r="B10">
        <v>1275</v>
      </c>
      <c r="C10">
        <v>21879</v>
      </c>
      <c r="D10">
        <v>58.924783705</v>
      </c>
      <c r="E10">
        <v>55.675573834</v>
      </c>
      <c r="F10">
        <v>62.363616494</v>
      </c>
      <c r="G10">
        <v>0.0219699005</v>
      </c>
      <c r="H10">
        <v>58.275058275</v>
      </c>
      <c r="I10">
        <v>1.63202807</v>
      </c>
      <c r="J10">
        <v>-7.446617758</v>
      </c>
      <c r="K10">
        <v>-0.0663</v>
      </c>
      <c r="L10">
        <v>-0.123</v>
      </c>
      <c r="M10">
        <v>-0.0096</v>
      </c>
      <c r="N10">
        <v>0.9358528659</v>
      </c>
      <c r="O10">
        <v>0.8842483936</v>
      </c>
      <c r="P10">
        <v>0.9904689598</v>
      </c>
      <c r="Q10">
        <v>1109</v>
      </c>
      <c r="R10">
        <v>21000</v>
      </c>
      <c r="S10">
        <v>53.226596024</v>
      </c>
      <c r="T10">
        <v>50.067180481</v>
      </c>
      <c r="U10">
        <v>56.585381822</v>
      </c>
      <c r="V10">
        <v>0.0014224958</v>
      </c>
      <c r="W10">
        <v>52.80952381</v>
      </c>
      <c r="X10">
        <v>1.5857929338</v>
      </c>
      <c r="Y10">
        <v>-10.18910011</v>
      </c>
      <c r="Z10">
        <v>-0.0996</v>
      </c>
      <c r="AA10">
        <v>-0.1608</v>
      </c>
      <c r="AB10">
        <v>-0.0384</v>
      </c>
      <c r="AC10">
        <v>0.9052019678</v>
      </c>
      <c r="AD10">
        <v>0.8514711381</v>
      </c>
      <c r="AE10">
        <v>0.9623234022</v>
      </c>
      <c r="AF10">
        <v>0.024643092</v>
      </c>
      <c r="AG10">
        <v>0.0929</v>
      </c>
      <c r="AH10">
        <v>0.0119</v>
      </c>
      <c r="AI10">
        <v>0.1739</v>
      </c>
      <c r="AJ10">
        <v>0.0024355953</v>
      </c>
      <c r="AK10">
        <v>-0.057</v>
      </c>
      <c r="AL10">
        <v>-0.0939</v>
      </c>
      <c r="AM10">
        <v>-0.0202</v>
      </c>
    </row>
    <row r="11" spans="1:39" ht="12.75">
      <c r="A11" t="s">
        <v>2</v>
      </c>
      <c r="B11">
        <v>808</v>
      </c>
      <c r="C11">
        <v>11238</v>
      </c>
      <c r="D11">
        <v>73.988645072</v>
      </c>
      <c r="E11">
        <v>68.950375945</v>
      </c>
      <c r="F11">
        <v>79.395065285</v>
      </c>
      <c r="G11" s="4">
        <v>7.319066E-06</v>
      </c>
      <c r="H11">
        <v>71.898914398</v>
      </c>
      <c r="I11">
        <v>2.5293949819</v>
      </c>
      <c r="J11">
        <v>14.191009053</v>
      </c>
      <c r="K11">
        <v>0.1614</v>
      </c>
      <c r="L11">
        <v>0.0908</v>
      </c>
      <c r="M11">
        <v>0.2319</v>
      </c>
      <c r="N11">
        <v>1.1750995283</v>
      </c>
      <c r="O11">
        <v>1.0950809299</v>
      </c>
      <c r="P11">
        <v>1.2609651612</v>
      </c>
      <c r="Q11">
        <v>759</v>
      </c>
      <c r="R11">
        <v>11787</v>
      </c>
      <c r="S11">
        <v>64.591603554</v>
      </c>
      <c r="T11">
        <v>60.007427446</v>
      </c>
      <c r="U11">
        <v>69.52598082</v>
      </c>
      <c r="V11">
        <v>0.0123920563</v>
      </c>
      <c r="W11">
        <v>64.392975312</v>
      </c>
      <c r="X11">
        <v>2.3373169278</v>
      </c>
      <c r="Y11">
        <v>9.5103807484</v>
      </c>
      <c r="Z11">
        <v>0.0939</v>
      </c>
      <c r="AA11">
        <v>0.0203</v>
      </c>
      <c r="AB11">
        <v>0.1675</v>
      </c>
      <c r="AC11">
        <v>1.0984817931</v>
      </c>
      <c r="AD11">
        <v>1.0205206695</v>
      </c>
      <c r="AE11">
        <v>1.1823986382</v>
      </c>
      <c r="AF11">
        <v>0.0127800921</v>
      </c>
      <c r="AG11">
        <v>0.127</v>
      </c>
      <c r="AH11">
        <v>0.027</v>
      </c>
      <c r="AI11">
        <v>0.227</v>
      </c>
      <c r="AJ11" s="4">
        <v>1.083074E-11</v>
      </c>
      <c r="AK11">
        <v>0.1566</v>
      </c>
      <c r="AL11">
        <v>0.1114</v>
      </c>
      <c r="AM11">
        <v>0.2018</v>
      </c>
    </row>
    <row r="12" spans="1:39" ht="12.75">
      <c r="A12" t="s">
        <v>8</v>
      </c>
      <c r="B12">
        <v>51</v>
      </c>
      <c r="C12">
        <v>410</v>
      </c>
      <c r="D12">
        <v>114.8626772</v>
      </c>
      <c r="E12">
        <v>84.956233404</v>
      </c>
      <c r="F12">
        <v>155.29684031</v>
      </c>
      <c r="G12">
        <v>9.35353E-05</v>
      </c>
      <c r="H12">
        <v>124.3902439</v>
      </c>
      <c r="I12">
        <v>17.418118118</v>
      </c>
      <c r="J12">
        <v>97.558580496</v>
      </c>
      <c r="K12">
        <v>0.6012</v>
      </c>
      <c r="L12">
        <v>0.2996</v>
      </c>
      <c r="M12">
        <v>0.9028</v>
      </c>
      <c r="N12">
        <v>1.8242674624</v>
      </c>
      <c r="O12">
        <v>1.3492885253</v>
      </c>
      <c r="P12">
        <v>2.4664493263</v>
      </c>
      <c r="Q12">
        <v>43</v>
      </c>
      <c r="R12">
        <v>240</v>
      </c>
      <c r="S12">
        <v>163.81853839</v>
      </c>
      <c r="T12">
        <v>119.11836372</v>
      </c>
      <c r="U12">
        <v>225.29283212</v>
      </c>
      <c r="V12" s="4">
        <v>2.931936E-10</v>
      </c>
      <c r="W12">
        <v>179.16666667</v>
      </c>
      <c r="X12">
        <v>27.322660518</v>
      </c>
      <c r="Y12">
        <v>204.70109184</v>
      </c>
      <c r="Z12">
        <v>1.0246</v>
      </c>
      <c r="AA12">
        <v>0.706</v>
      </c>
      <c r="AB12">
        <v>1.3432</v>
      </c>
      <c r="AC12">
        <v>2.785991861</v>
      </c>
      <c r="AD12">
        <v>2.0257950967</v>
      </c>
      <c r="AE12">
        <v>3.8314588984</v>
      </c>
      <c r="AF12">
        <v>0.1037169119</v>
      </c>
      <c r="AG12">
        <v>-0.3639</v>
      </c>
      <c r="AH12">
        <v>-0.8021</v>
      </c>
      <c r="AI12">
        <v>0.0744</v>
      </c>
      <c r="AJ12" s="4">
        <v>3.453049E-10</v>
      </c>
      <c r="AK12">
        <v>0.6552</v>
      </c>
      <c r="AL12">
        <v>0.4506</v>
      </c>
      <c r="AM12">
        <v>0.8598</v>
      </c>
    </row>
    <row r="13" spans="1:39" ht="12.75">
      <c r="A13" t="s">
        <v>5</v>
      </c>
      <c r="B13">
        <v>864</v>
      </c>
      <c r="C13">
        <v>9218</v>
      </c>
      <c r="D13">
        <v>94.114843657</v>
      </c>
      <c r="E13">
        <v>87.884021673</v>
      </c>
      <c r="F13">
        <v>100.78741992</v>
      </c>
      <c r="G13" s="4">
        <v>1.29771E-30</v>
      </c>
      <c r="H13">
        <v>93.729659362</v>
      </c>
      <c r="I13">
        <v>3.1887477667</v>
      </c>
      <c r="J13">
        <v>48.862948355</v>
      </c>
      <c r="K13">
        <v>0.402</v>
      </c>
      <c r="L13">
        <v>0.3335</v>
      </c>
      <c r="M13">
        <v>0.4705</v>
      </c>
      <c r="N13">
        <v>1.4947470423</v>
      </c>
      <c r="O13">
        <v>1.3957881282</v>
      </c>
      <c r="P13">
        <v>1.6007219687</v>
      </c>
      <c r="Q13">
        <v>818</v>
      </c>
      <c r="R13">
        <v>8178</v>
      </c>
      <c r="S13">
        <v>100.83467489</v>
      </c>
      <c r="T13">
        <v>93.974762994</v>
      </c>
      <c r="U13">
        <v>108.19534242</v>
      </c>
      <c r="V13" s="4">
        <v>7.003123E-51</v>
      </c>
      <c r="W13">
        <v>100.02445586</v>
      </c>
      <c r="X13">
        <v>3.4972730854</v>
      </c>
      <c r="Y13">
        <v>70.107316707</v>
      </c>
      <c r="Z13">
        <v>0.5393</v>
      </c>
      <c r="AA13">
        <v>0.4689</v>
      </c>
      <c r="AB13">
        <v>0.6098</v>
      </c>
      <c r="AC13">
        <v>1.7148522159</v>
      </c>
      <c r="AD13">
        <v>1.5981886264</v>
      </c>
      <c r="AE13">
        <v>1.8400319423</v>
      </c>
      <c r="AF13">
        <v>0.1130160819</v>
      </c>
      <c r="AG13">
        <v>-0.0778</v>
      </c>
      <c r="AH13">
        <v>-0.174</v>
      </c>
      <c r="AI13">
        <v>0.0184</v>
      </c>
      <c r="AJ13" s="4">
        <v>2.08746E-102</v>
      </c>
      <c r="AK13">
        <v>0.4795</v>
      </c>
      <c r="AL13">
        <v>0.4358</v>
      </c>
      <c r="AM13">
        <v>0.5233</v>
      </c>
    </row>
    <row r="14" spans="1:39" ht="12.75">
      <c r="A14" t="s">
        <v>7</v>
      </c>
      <c r="B14">
        <v>2407</v>
      </c>
      <c r="C14">
        <v>16771</v>
      </c>
      <c r="D14">
        <v>145.09290334</v>
      </c>
      <c r="E14">
        <v>139.08332736</v>
      </c>
      <c r="F14">
        <v>151.36214382</v>
      </c>
      <c r="G14">
        <v>0</v>
      </c>
      <c r="H14">
        <v>143.52155507</v>
      </c>
      <c r="I14">
        <v>2.9253584335</v>
      </c>
      <c r="J14">
        <v>127.94323574</v>
      </c>
      <c r="K14">
        <v>0.8348</v>
      </c>
      <c r="L14">
        <v>0.7925</v>
      </c>
      <c r="M14">
        <v>0.8771</v>
      </c>
      <c r="N14">
        <v>2.3043887627</v>
      </c>
      <c r="O14">
        <v>2.2089437131</v>
      </c>
      <c r="P14">
        <v>2.4039578455</v>
      </c>
      <c r="Q14">
        <v>2151</v>
      </c>
      <c r="R14">
        <v>16213</v>
      </c>
      <c r="S14">
        <v>134.76463934</v>
      </c>
      <c r="T14">
        <v>128.87025232</v>
      </c>
      <c r="U14">
        <v>140.92862929</v>
      </c>
      <c r="V14" s="4">
        <v>3.00256E-289</v>
      </c>
      <c r="W14">
        <v>132.67131314</v>
      </c>
      <c r="X14">
        <v>2.8605979462</v>
      </c>
      <c r="Y14">
        <v>125.62843146</v>
      </c>
      <c r="Z14">
        <v>0.8294</v>
      </c>
      <c r="AA14">
        <v>0.7847</v>
      </c>
      <c r="AB14">
        <v>0.8741</v>
      </c>
      <c r="AC14">
        <v>2.2918846185</v>
      </c>
      <c r="AD14">
        <v>2.1916412979</v>
      </c>
      <c r="AE14">
        <v>2.3967129609</v>
      </c>
      <c r="AF14">
        <v>0.0286474558</v>
      </c>
      <c r="AG14">
        <v>0.065</v>
      </c>
      <c r="AH14">
        <v>0.0068</v>
      </c>
      <c r="AI14">
        <v>0.1232</v>
      </c>
      <c r="AJ14">
        <v>0</v>
      </c>
      <c r="AK14">
        <v>0.8428</v>
      </c>
      <c r="AL14">
        <v>0.8154</v>
      </c>
      <c r="AM14">
        <v>0.8703</v>
      </c>
    </row>
    <row r="15" spans="1:39" ht="12.75">
      <c r="A15" t="s">
        <v>14</v>
      </c>
      <c r="B15">
        <v>2827</v>
      </c>
      <c r="C15">
        <v>67067</v>
      </c>
      <c r="D15">
        <v>42.925015607</v>
      </c>
      <c r="E15">
        <v>41.266308813</v>
      </c>
      <c r="F15">
        <v>44.650394422</v>
      </c>
      <c r="G15" s="4">
        <v>6.137273E-81</v>
      </c>
      <c r="H15">
        <v>42.151877973</v>
      </c>
      <c r="I15">
        <v>0.7927824437</v>
      </c>
      <c r="J15">
        <v>-33.05371132</v>
      </c>
      <c r="K15">
        <v>-0.3831</v>
      </c>
      <c r="L15">
        <v>-0.4225</v>
      </c>
      <c r="M15">
        <v>-0.3437</v>
      </c>
      <c r="N15">
        <v>0.6817419827</v>
      </c>
      <c r="O15">
        <v>0.6553981354</v>
      </c>
      <c r="P15">
        <v>0.7091447258</v>
      </c>
      <c r="Q15">
        <v>2382</v>
      </c>
      <c r="R15">
        <v>69094</v>
      </c>
      <c r="S15">
        <v>34.798656926</v>
      </c>
      <c r="T15">
        <v>33.342381073</v>
      </c>
      <c r="U15">
        <v>36.318537696</v>
      </c>
      <c r="V15" s="4">
        <v>8.22737E-128</v>
      </c>
      <c r="W15">
        <v>34.474773497</v>
      </c>
      <c r="X15">
        <v>0.7063672297</v>
      </c>
      <c r="Y15">
        <v>-41.37022628</v>
      </c>
      <c r="Z15">
        <v>-0.5246</v>
      </c>
      <c r="AA15">
        <v>-0.5673</v>
      </c>
      <c r="AB15">
        <v>-0.4818</v>
      </c>
      <c r="AC15">
        <v>0.5918058843</v>
      </c>
      <c r="AD15">
        <v>0.5670396233</v>
      </c>
      <c r="AE15">
        <v>0.6176538469</v>
      </c>
      <c r="AF15" s="4">
        <v>5.310311E-13</v>
      </c>
      <c r="AG15">
        <v>0.2011</v>
      </c>
      <c r="AH15">
        <v>0.1465</v>
      </c>
      <c r="AI15">
        <v>0.2557</v>
      </c>
      <c r="AJ15" s="4">
        <v>1.32453E-224</v>
      </c>
      <c r="AK15">
        <v>-0.4197</v>
      </c>
      <c r="AL15">
        <v>-0.4454</v>
      </c>
      <c r="AM15">
        <v>-0.394</v>
      </c>
    </row>
    <row r="16" spans="1:39" ht="12.75">
      <c r="A16" t="s">
        <v>12</v>
      </c>
      <c r="B16">
        <v>3105</v>
      </c>
      <c r="C16">
        <v>47337</v>
      </c>
      <c r="D16">
        <v>66.872059578</v>
      </c>
      <c r="E16">
        <v>64.389550975</v>
      </c>
      <c r="F16">
        <v>69.450280122</v>
      </c>
      <c r="G16">
        <v>0.001807757</v>
      </c>
      <c r="H16">
        <v>65.593510362</v>
      </c>
      <c r="I16">
        <v>1.1771452957</v>
      </c>
      <c r="J16">
        <v>4.1766652294</v>
      </c>
      <c r="K16">
        <v>0.0602</v>
      </c>
      <c r="L16">
        <v>0.0224</v>
      </c>
      <c r="M16">
        <v>0.0981</v>
      </c>
      <c r="N16">
        <v>1.062072776</v>
      </c>
      <c r="O16">
        <v>1.0226451762</v>
      </c>
      <c r="P16">
        <v>1.1030204882</v>
      </c>
      <c r="Q16">
        <v>2701</v>
      </c>
      <c r="R16">
        <v>45395</v>
      </c>
      <c r="S16">
        <v>59.925943023</v>
      </c>
      <c r="T16">
        <v>57.539186424</v>
      </c>
      <c r="U16">
        <v>62.411703578</v>
      </c>
      <c r="V16">
        <v>0.360698288</v>
      </c>
      <c r="W16">
        <v>59.499944928</v>
      </c>
      <c r="X16">
        <v>1.1448649816</v>
      </c>
      <c r="Y16">
        <v>1.1890131184</v>
      </c>
      <c r="Z16">
        <v>0.019</v>
      </c>
      <c r="AA16">
        <v>-0.0217</v>
      </c>
      <c r="AB16">
        <v>0.0596</v>
      </c>
      <c r="AC16">
        <v>1.0191348987</v>
      </c>
      <c r="AD16">
        <v>0.9785443494</v>
      </c>
      <c r="AE16">
        <v>1.061409166</v>
      </c>
      <c r="AF16">
        <v>0.0001357127</v>
      </c>
      <c r="AG16">
        <v>0.1009</v>
      </c>
      <c r="AH16">
        <v>0.0491</v>
      </c>
      <c r="AI16">
        <v>0.1527</v>
      </c>
      <c r="AJ16" s="4">
        <v>1.5826647E-06</v>
      </c>
      <c r="AK16">
        <v>0.0603</v>
      </c>
      <c r="AL16">
        <v>0.0357</v>
      </c>
      <c r="AM16">
        <v>0.0849</v>
      </c>
    </row>
    <row r="17" spans="1:39" ht="12.75">
      <c r="A17" t="s">
        <v>13</v>
      </c>
      <c r="B17">
        <v>3322</v>
      </c>
      <c r="C17">
        <v>26399</v>
      </c>
      <c r="D17">
        <v>127.17788475</v>
      </c>
      <c r="E17">
        <v>122.59351037</v>
      </c>
      <c r="F17">
        <v>131.93369144</v>
      </c>
      <c r="G17" s="4">
        <v>2.74493E-308</v>
      </c>
      <c r="H17">
        <v>125.83809993</v>
      </c>
      <c r="I17">
        <v>2.1832945871</v>
      </c>
      <c r="J17">
        <v>99.858088658</v>
      </c>
      <c r="K17">
        <v>0.703</v>
      </c>
      <c r="L17">
        <v>0.6663</v>
      </c>
      <c r="M17">
        <v>0.7397</v>
      </c>
      <c r="N17">
        <v>2.0198595641</v>
      </c>
      <c r="O17">
        <v>1.9470497948</v>
      </c>
      <c r="P17">
        <v>2.0953920487</v>
      </c>
      <c r="Q17">
        <v>3012</v>
      </c>
      <c r="R17">
        <v>24631</v>
      </c>
      <c r="S17">
        <v>124.01198597</v>
      </c>
      <c r="T17">
        <v>119.32009203</v>
      </c>
      <c r="U17">
        <v>128.88837414</v>
      </c>
      <c r="V17">
        <v>0</v>
      </c>
      <c r="W17">
        <v>122.2849255</v>
      </c>
      <c r="X17">
        <v>2.2281552083</v>
      </c>
      <c r="Y17">
        <v>107.96474594</v>
      </c>
      <c r="Z17">
        <v>0.7462</v>
      </c>
      <c r="AA17">
        <v>0.7077</v>
      </c>
      <c r="AB17">
        <v>0.7848</v>
      </c>
      <c r="AC17">
        <v>2.1090188387</v>
      </c>
      <c r="AD17">
        <v>2.0292258039</v>
      </c>
      <c r="AE17">
        <v>2.1919494879</v>
      </c>
      <c r="AF17">
        <v>0.5148848958</v>
      </c>
      <c r="AG17">
        <v>0.0164</v>
      </c>
      <c r="AH17">
        <v>-0.033</v>
      </c>
      <c r="AI17">
        <v>0.0658</v>
      </c>
      <c r="AJ17">
        <v>0</v>
      </c>
      <c r="AK17">
        <v>0.7321</v>
      </c>
      <c r="AL17">
        <v>0.7083</v>
      </c>
      <c r="AM17">
        <v>0.7558</v>
      </c>
    </row>
    <row r="18" spans="1:39" ht="12.75">
      <c r="A18" t="s">
        <v>15</v>
      </c>
      <c r="B18">
        <v>20163</v>
      </c>
      <c r="C18">
        <v>320232</v>
      </c>
      <c r="D18">
        <v>62.963726298</v>
      </c>
      <c r="E18" t="s">
        <v>107</v>
      </c>
      <c r="F18" t="s">
        <v>107</v>
      </c>
      <c r="G18" t="s">
        <v>107</v>
      </c>
      <c r="H18">
        <v>62.963726298</v>
      </c>
      <c r="I18">
        <v>0.4434175186</v>
      </c>
      <c r="J18">
        <v>0</v>
      </c>
      <c r="K18" t="s">
        <v>107</v>
      </c>
      <c r="L18" t="s">
        <v>107</v>
      </c>
      <c r="M18" t="s">
        <v>107</v>
      </c>
      <c r="N18" t="s">
        <v>107</v>
      </c>
      <c r="O18" t="s">
        <v>107</v>
      </c>
      <c r="P18" t="s">
        <v>107</v>
      </c>
      <c r="Q18">
        <v>18562</v>
      </c>
      <c r="R18">
        <v>315676</v>
      </c>
      <c r="S18">
        <v>58.800795753</v>
      </c>
      <c r="T18" t="s">
        <v>107</v>
      </c>
      <c r="U18" t="s">
        <v>107</v>
      </c>
      <c r="V18" t="s">
        <v>107</v>
      </c>
      <c r="W18">
        <v>58.800795753</v>
      </c>
      <c r="X18">
        <v>0.4315894493</v>
      </c>
      <c r="Y18">
        <v>0</v>
      </c>
      <c r="Z18" t="s">
        <v>107</v>
      </c>
      <c r="AA18" t="s">
        <v>107</v>
      </c>
      <c r="AB18" t="s">
        <v>107</v>
      </c>
      <c r="AC18" t="s">
        <v>107</v>
      </c>
      <c r="AD18" t="s">
        <v>107</v>
      </c>
      <c r="AE18" t="s">
        <v>107</v>
      </c>
      <c r="AF18" s="4">
        <v>5.0092582E-09</v>
      </c>
      <c r="AG18">
        <v>0.0596</v>
      </c>
      <c r="AH18">
        <v>0.0396</v>
      </c>
      <c r="AI18">
        <v>0.0795</v>
      </c>
      <c r="AJ18" t="s">
        <v>107</v>
      </c>
      <c r="AK18" t="s">
        <v>107</v>
      </c>
      <c r="AL18" t="s">
        <v>107</v>
      </c>
      <c r="AM18" t="s">
        <v>107</v>
      </c>
    </row>
    <row r="19" spans="1:39" ht="12.75">
      <c r="A19" t="s">
        <v>72</v>
      </c>
      <c r="B19">
        <v>508</v>
      </c>
      <c r="C19">
        <v>15615</v>
      </c>
      <c r="D19">
        <v>31.732598022</v>
      </c>
      <c r="E19">
        <v>29.049202101</v>
      </c>
      <c r="F19">
        <v>34.663870413</v>
      </c>
      <c r="G19" s="4">
        <v>3.52237E-52</v>
      </c>
      <c r="H19">
        <v>32.532821005</v>
      </c>
      <c r="I19">
        <v>1.4434105244</v>
      </c>
      <c r="J19">
        <v>-48.33085188</v>
      </c>
      <c r="K19">
        <v>-0.6852</v>
      </c>
      <c r="L19">
        <v>-0.7736</v>
      </c>
      <c r="M19">
        <v>-0.5969</v>
      </c>
      <c r="N19">
        <v>0.5039822115</v>
      </c>
      <c r="O19">
        <v>0.4613640871</v>
      </c>
      <c r="P19">
        <v>0.5505371497</v>
      </c>
      <c r="Q19">
        <v>482</v>
      </c>
      <c r="R19">
        <v>16620</v>
      </c>
      <c r="S19">
        <v>28.283131415</v>
      </c>
      <c r="T19">
        <v>25.787153303</v>
      </c>
      <c r="U19">
        <v>31.020699076</v>
      </c>
      <c r="V19" s="4">
        <v>2.296549E-54</v>
      </c>
      <c r="W19">
        <v>29.001203369</v>
      </c>
      <c r="X19">
        <v>1.3209686161</v>
      </c>
      <c r="Y19">
        <v>-50.67889303</v>
      </c>
      <c r="Z19">
        <v>-0.7319</v>
      </c>
      <c r="AA19">
        <v>-0.8243</v>
      </c>
      <c r="AB19">
        <v>-0.6395</v>
      </c>
      <c r="AC19">
        <v>0.4809991268</v>
      </c>
      <c r="AD19">
        <v>0.438551094</v>
      </c>
      <c r="AE19">
        <v>0.5275557699</v>
      </c>
      <c r="AF19">
        <v>0.0990992643</v>
      </c>
      <c r="AG19">
        <v>0.1062</v>
      </c>
      <c r="AH19">
        <v>-0.02</v>
      </c>
      <c r="AI19">
        <v>0.2325</v>
      </c>
      <c r="AJ19" s="4">
        <v>2.53121E-122</v>
      </c>
      <c r="AK19">
        <v>-0.6991</v>
      </c>
      <c r="AL19">
        <v>-0.7574</v>
      </c>
      <c r="AM19">
        <v>-0.6409</v>
      </c>
    </row>
    <row r="20" spans="1:39" ht="12.75">
      <c r="A20" t="s">
        <v>71</v>
      </c>
      <c r="B20">
        <v>308</v>
      </c>
      <c r="C20">
        <v>11221</v>
      </c>
      <c r="D20">
        <v>27.103875871</v>
      </c>
      <c r="E20">
        <v>24.174930608</v>
      </c>
      <c r="F20">
        <v>30.38768132</v>
      </c>
      <c r="G20" s="4">
        <v>2.668324E-47</v>
      </c>
      <c r="H20">
        <v>27.448533999</v>
      </c>
      <c r="I20">
        <v>1.5640253787</v>
      </c>
      <c r="J20">
        <v>-56.40579805</v>
      </c>
      <c r="K20">
        <v>-0.8429</v>
      </c>
      <c r="L20">
        <v>-0.9572</v>
      </c>
      <c r="M20">
        <v>-0.7285</v>
      </c>
      <c r="N20">
        <v>0.4304681039</v>
      </c>
      <c r="O20">
        <v>0.3839501254</v>
      </c>
      <c r="P20">
        <v>0.4826220287</v>
      </c>
      <c r="Q20">
        <v>313</v>
      </c>
      <c r="R20">
        <v>10669</v>
      </c>
      <c r="S20">
        <v>29.326973271</v>
      </c>
      <c r="T20">
        <v>26.172265456</v>
      </c>
      <c r="U20">
        <v>32.861937867</v>
      </c>
      <c r="V20" s="4">
        <v>4.508031E-33</v>
      </c>
      <c r="W20">
        <v>29.337332459</v>
      </c>
      <c r="X20">
        <v>1.6582440728</v>
      </c>
      <c r="Y20">
        <v>-50.10725266</v>
      </c>
      <c r="Z20">
        <v>-0.6956</v>
      </c>
      <c r="AA20">
        <v>-0.8095</v>
      </c>
      <c r="AB20">
        <v>-0.5818</v>
      </c>
      <c r="AC20">
        <v>0.4987512991</v>
      </c>
      <c r="AD20">
        <v>0.4451005317</v>
      </c>
      <c r="AE20">
        <v>0.558868931</v>
      </c>
      <c r="AF20">
        <v>0.2831977734</v>
      </c>
      <c r="AG20">
        <v>-0.0877</v>
      </c>
      <c r="AH20">
        <v>-0.2478</v>
      </c>
      <c r="AI20">
        <v>0.0724</v>
      </c>
      <c r="AJ20" s="4">
        <v>7.264505E-98</v>
      </c>
      <c r="AK20">
        <v>-0.7848</v>
      </c>
      <c r="AL20">
        <v>-0.8581</v>
      </c>
      <c r="AM20">
        <v>-0.7115</v>
      </c>
    </row>
    <row r="21" spans="1:39" ht="12.75">
      <c r="A21" t="s">
        <v>81</v>
      </c>
      <c r="B21">
        <v>662</v>
      </c>
      <c r="C21">
        <v>11824</v>
      </c>
      <c r="D21">
        <v>53.021341119</v>
      </c>
      <c r="E21">
        <v>49.044240183</v>
      </c>
      <c r="F21">
        <v>57.320953563</v>
      </c>
      <c r="G21">
        <v>1.5594E-05</v>
      </c>
      <c r="H21">
        <v>55.98782138</v>
      </c>
      <c r="I21">
        <v>2.1760284726</v>
      </c>
      <c r="J21">
        <v>-11.07924408</v>
      </c>
      <c r="K21">
        <v>-0.1719</v>
      </c>
      <c r="L21">
        <v>-0.2498</v>
      </c>
      <c r="M21">
        <v>-0.0939</v>
      </c>
      <c r="N21">
        <v>0.8420934439</v>
      </c>
      <c r="O21">
        <v>0.7789284889</v>
      </c>
      <c r="P21">
        <v>0.9103805784</v>
      </c>
      <c r="Q21">
        <v>476</v>
      </c>
      <c r="R21">
        <v>10694</v>
      </c>
      <c r="S21">
        <v>42.498925979</v>
      </c>
      <c r="T21">
        <v>38.735165919</v>
      </c>
      <c r="U21">
        <v>46.628397389</v>
      </c>
      <c r="V21" s="4">
        <v>6.772527E-12</v>
      </c>
      <c r="W21">
        <v>44.510940714</v>
      </c>
      <c r="X21">
        <v>2.0401556227</v>
      </c>
      <c r="Y21">
        <v>-24.30214567</v>
      </c>
      <c r="Z21">
        <v>-0.3247</v>
      </c>
      <c r="AA21">
        <v>-0.4174</v>
      </c>
      <c r="AB21">
        <v>-0.2319</v>
      </c>
      <c r="AC21">
        <v>0.7227610687</v>
      </c>
      <c r="AD21">
        <v>0.6587524101</v>
      </c>
      <c r="AE21">
        <v>0.7929892239</v>
      </c>
      <c r="AF21">
        <v>0.0004948523</v>
      </c>
      <c r="AG21">
        <v>0.2124</v>
      </c>
      <c r="AH21">
        <v>0.0929</v>
      </c>
      <c r="AI21">
        <v>0.3319</v>
      </c>
      <c r="AJ21" s="4">
        <v>3.986957E-19</v>
      </c>
      <c r="AK21">
        <v>-0.2423</v>
      </c>
      <c r="AL21">
        <v>-0.2954</v>
      </c>
      <c r="AM21">
        <v>-0.1891</v>
      </c>
    </row>
    <row r="22" spans="1:39" ht="12.75">
      <c r="A22" t="s">
        <v>73</v>
      </c>
      <c r="B22">
        <v>687</v>
      </c>
      <c r="C22">
        <v>15047</v>
      </c>
      <c r="D22">
        <v>45.617941118</v>
      </c>
      <c r="E22">
        <v>42.267620753</v>
      </c>
      <c r="F22">
        <v>49.233822836</v>
      </c>
      <c r="G22" s="4">
        <v>1.229438E-16</v>
      </c>
      <c r="H22">
        <v>45.656941583</v>
      </c>
      <c r="I22">
        <v>1.7419209706</v>
      </c>
      <c r="J22">
        <v>-27.48691307</v>
      </c>
      <c r="K22">
        <v>-0.3223</v>
      </c>
      <c r="L22">
        <v>-0.3985</v>
      </c>
      <c r="M22">
        <v>-0.246</v>
      </c>
      <c r="N22">
        <v>0.7245114576</v>
      </c>
      <c r="O22">
        <v>0.6713011322</v>
      </c>
      <c r="P22">
        <v>0.781939471</v>
      </c>
      <c r="Q22">
        <v>641</v>
      </c>
      <c r="R22">
        <v>15583</v>
      </c>
      <c r="S22">
        <v>40.118298349</v>
      </c>
      <c r="T22">
        <v>37.01634966</v>
      </c>
      <c r="U22">
        <v>43.480188542</v>
      </c>
      <c r="V22" s="4">
        <v>1.258031E-20</v>
      </c>
      <c r="W22">
        <v>41.134569723</v>
      </c>
      <c r="X22">
        <v>1.6247178209</v>
      </c>
      <c r="Y22">
        <v>-30.0441955</v>
      </c>
      <c r="Z22">
        <v>-0.3823</v>
      </c>
      <c r="AA22">
        <v>-0.4628</v>
      </c>
      <c r="AB22">
        <v>-0.3018</v>
      </c>
      <c r="AC22">
        <v>0.6822747522</v>
      </c>
      <c r="AD22">
        <v>0.6295212367</v>
      </c>
      <c r="AE22">
        <v>0.7394489817</v>
      </c>
      <c r="AF22">
        <v>0.0315608049</v>
      </c>
      <c r="AG22">
        <v>0.1196</v>
      </c>
      <c r="AH22">
        <v>0.0106</v>
      </c>
      <c r="AI22">
        <v>0.2287</v>
      </c>
      <c r="AJ22" s="4">
        <v>8.085888E-43</v>
      </c>
      <c r="AK22">
        <v>-0.3575</v>
      </c>
      <c r="AL22">
        <v>-0.4085</v>
      </c>
      <c r="AM22">
        <v>-0.3064</v>
      </c>
    </row>
    <row r="23" spans="1:39" ht="12.75">
      <c r="A23" t="s">
        <v>76</v>
      </c>
      <c r="B23">
        <v>1396</v>
      </c>
      <c r="C23">
        <v>23871</v>
      </c>
      <c r="D23">
        <v>57.748563703</v>
      </c>
      <c r="E23">
        <v>54.690614117</v>
      </c>
      <c r="F23">
        <v>60.977494285</v>
      </c>
      <c r="G23">
        <v>0.0018413706</v>
      </c>
      <c r="H23">
        <v>58.481002053</v>
      </c>
      <c r="I23">
        <v>1.5652081347</v>
      </c>
      <c r="J23">
        <v>-7.119534547</v>
      </c>
      <c r="K23">
        <v>-0.0865</v>
      </c>
      <c r="L23">
        <v>-0.1409</v>
      </c>
      <c r="M23">
        <v>-0.0321</v>
      </c>
      <c r="N23">
        <v>0.9171719512</v>
      </c>
      <c r="O23">
        <v>0.8686051054</v>
      </c>
      <c r="P23">
        <v>0.9684543446</v>
      </c>
      <c r="Q23">
        <v>1364</v>
      </c>
      <c r="R23">
        <v>23979</v>
      </c>
      <c r="S23">
        <v>56.05841022</v>
      </c>
      <c r="T23">
        <v>53.032925854</v>
      </c>
      <c r="U23">
        <v>59.256495956</v>
      </c>
      <c r="V23">
        <v>0.0915568853</v>
      </c>
      <c r="W23">
        <v>56.883106051</v>
      </c>
      <c r="X23">
        <v>1.5401964479</v>
      </c>
      <c r="Y23">
        <v>-3.261332907</v>
      </c>
      <c r="Z23">
        <v>-0.0478</v>
      </c>
      <c r="AA23">
        <v>-0.1032</v>
      </c>
      <c r="AB23">
        <v>0.0077</v>
      </c>
      <c r="AC23">
        <v>0.9533614214</v>
      </c>
      <c r="AD23">
        <v>0.901908302</v>
      </c>
      <c r="AE23">
        <v>1.0077498986</v>
      </c>
      <c r="AF23">
        <v>0.5858883597</v>
      </c>
      <c r="AG23">
        <v>0.0209</v>
      </c>
      <c r="AH23">
        <v>-0.0542</v>
      </c>
      <c r="AI23">
        <v>0.096</v>
      </c>
      <c r="AJ23" s="4">
        <v>2.4755275E-09</v>
      </c>
      <c r="AK23">
        <v>-0.1083</v>
      </c>
      <c r="AL23">
        <v>-0.144</v>
      </c>
      <c r="AM23">
        <v>-0.0727</v>
      </c>
    </row>
    <row r="24" spans="1:39" ht="12.75">
      <c r="A24" t="s">
        <v>74</v>
      </c>
      <c r="B24">
        <v>532</v>
      </c>
      <c r="C24">
        <v>12120</v>
      </c>
      <c r="D24">
        <v>42.718669292</v>
      </c>
      <c r="E24">
        <v>39.161992306</v>
      </c>
      <c r="F24">
        <v>46.598362304</v>
      </c>
      <c r="G24" s="4">
        <v>2.203634E-18</v>
      </c>
      <c r="H24">
        <v>43.894389439</v>
      </c>
      <c r="I24">
        <v>1.9030631344</v>
      </c>
      <c r="J24">
        <v>-30.28622666</v>
      </c>
      <c r="K24">
        <v>-0.3879</v>
      </c>
      <c r="L24">
        <v>-0.4749</v>
      </c>
      <c r="M24">
        <v>-0.301</v>
      </c>
      <c r="N24">
        <v>0.6784647575</v>
      </c>
      <c r="O24">
        <v>0.6219770431</v>
      </c>
      <c r="P24">
        <v>0.7400826642</v>
      </c>
      <c r="Q24">
        <v>473</v>
      </c>
      <c r="R24">
        <v>11332</v>
      </c>
      <c r="S24">
        <v>40.418500877</v>
      </c>
      <c r="T24">
        <v>36.843734448</v>
      </c>
      <c r="U24">
        <v>44.340109319</v>
      </c>
      <c r="V24" s="4">
        <v>2.117798E-15</v>
      </c>
      <c r="W24">
        <v>41.74020473</v>
      </c>
      <c r="X24">
        <v>1.9192166582</v>
      </c>
      <c r="Y24">
        <v>-29.01421793</v>
      </c>
      <c r="Z24">
        <v>-0.3749</v>
      </c>
      <c r="AA24">
        <v>-0.4675</v>
      </c>
      <c r="AB24">
        <v>-0.2823</v>
      </c>
      <c r="AC24">
        <v>0.6873801682</v>
      </c>
      <c r="AD24">
        <v>0.6265856435</v>
      </c>
      <c r="AE24">
        <v>0.7540732868</v>
      </c>
      <c r="AF24">
        <v>0.46729525</v>
      </c>
      <c r="AG24">
        <v>0.0465</v>
      </c>
      <c r="AH24">
        <v>-0.0789</v>
      </c>
      <c r="AI24">
        <v>0.1719</v>
      </c>
      <c r="AJ24" s="4">
        <v>8.866578E-47</v>
      </c>
      <c r="AK24">
        <v>-0.4194</v>
      </c>
      <c r="AL24">
        <v>-0.4767</v>
      </c>
      <c r="AM24">
        <v>-0.3622</v>
      </c>
    </row>
    <row r="25" spans="1:39" ht="12.75">
      <c r="A25" t="s">
        <v>75</v>
      </c>
      <c r="B25">
        <v>470</v>
      </c>
      <c r="C25">
        <v>9952</v>
      </c>
      <c r="D25">
        <v>47.620808405</v>
      </c>
      <c r="E25">
        <v>43.404024297</v>
      </c>
      <c r="F25">
        <v>52.247261167</v>
      </c>
      <c r="G25" s="4">
        <v>3.5499433E-09</v>
      </c>
      <c r="H25">
        <v>47.226688103</v>
      </c>
      <c r="I25">
        <v>2.1784046813</v>
      </c>
      <c r="J25">
        <v>-24.99381647</v>
      </c>
      <c r="K25">
        <v>-0.2793</v>
      </c>
      <c r="L25">
        <v>-0.372</v>
      </c>
      <c r="M25">
        <v>-0.1866</v>
      </c>
      <c r="N25">
        <v>0.7563213171</v>
      </c>
      <c r="O25">
        <v>0.6893496756</v>
      </c>
      <c r="P25">
        <v>0.8297993819</v>
      </c>
      <c r="Q25">
        <v>482</v>
      </c>
      <c r="R25">
        <v>9130</v>
      </c>
      <c r="S25">
        <v>51.898106872</v>
      </c>
      <c r="T25">
        <v>47.29563915</v>
      </c>
      <c r="U25">
        <v>56.948453288</v>
      </c>
      <c r="V25">
        <v>0.0084005203</v>
      </c>
      <c r="W25">
        <v>52.792990142</v>
      </c>
      <c r="X25">
        <v>2.4046548083</v>
      </c>
      <c r="Y25">
        <v>-10.21721821</v>
      </c>
      <c r="Z25">
        <v>-0.1249</v>
      </c>
      <c r="AA25">
        <v>-0.2177</v>
      </c>
      <c r="AB25">
        <v>-0.032</v>
      </c>
      <c r="AC25">
        <v>0.8826089206</v>
      </c>
      <c r="AD25">
        <v>0.8043367193</v>
      </c>
      <c r="AE25">
        <v>0.9684980035</v>
      </c>
      <c r="AF25">
        <v>0.151788606</v>
      </c>
      <c r="AG25">
        <v>-0.0948</v>
      </c>
      <c r="AH25">
        <v>-0.2245</v>
      </c>
      <c r="AI25">
        <v>0.0349</v>
      </c>
      <c r="AJ25" s="4">
        <v>5.821898E-19</v>
      </c>
      <c r="AK25">
        <v>-0.2798</v>
      </c>
      <c r="AL25">
        <v>-0.3415</v>
      </c>
      <c r="AM25">
        <v>-0.2182</v>
      </c>
    </row>
    <row r="26" spans="1:39" ht="12.75">
      <c r="A26" t="s">
        <v>77</v>
      </c>
      <c r="B26">
        <v>728</v>
      </c>
      <c r="C26">
        <v>14849</v>
      </c>
      <c r="D26">
        <v>48.150627501</v>
      </c>
      <c r="E26">
        <v>44.661968918</v>
      </c>
      <c r="F26">
        <v>51.911793969</v>
      </c>
      <c r="G26" s="4">
        <v>2.754119E-12</v>
      </c>
      <c r="H26">
        <v>49.026870496</v>
      </c>
      <c r="I26">
        <v>1.8170567127</v>
      </c>
      <c r="J26">
        <v>-22.13473792</v>
      </c>
      <c r="K26">
        <v>-0.2682</v>
      </c>
      <c r="L26">
        <v>-0.3434</v>
      </c>
      <c r="M26">
        <v>-0.193</v>
      </c>
      <c r="N26">
        <v>0.764735989</v>
      </c>
      <c r="O26">
        <v>0.7093285538</v>
      </c>
      <c r="P26">
        <v>0.8244714381</v>
      </c>
      <c r="Q26">
        <v>803</v>
      </c>
      <c r="R26">
        <v>15592</v>
      </c>
      <c r="S26">
        <v>50.980662228</v>
      </c>
      <c r="T26">
        <v>47.476081735</v>
      </c>
      <c r="U26">
        <v>54.743943187</v>
      </c>
      <c r="V26">
        <v>8.59006E-05</v>
      </c>
      <c r="W26">
        <v>51.500769625</v>
      </c>
      <c r="X26">
        <v>1.8174226931</v>
      </c>
      <c r="Y26">
        <v>-12.41484241</v>
      </c>
      <c r="Z26">
        <v>-0.1427</v>
      </c>
      <c r="AA26">
        <v>-0.2139</v>
      </c>
      <c r="AB26">
        <v>-0.0715</v>
      </c>
      <c r="AC26">
        <v>0.8670063317</v>
      </c>
      <c r="AD26">
        <v>0.8074054292</v>
      </c>
      <c r="AE26">
        <v>0.9310068424</v>
      </c>
      <c r="AF26">
        <v>0.2035118328</v>
      </c>
      <c r="AG26">
        <v>-0.0659</v>
      </c>
      <c r="AH26">
        <v>-0.1676</v>
      </c>
      <c r="AI26">
        <v>0.0357</v>
      </c>
      <c r="AJ26" s="4">
        <v>1.925541E-24</v>
      </c>
      <c r="AK26">
        <v>-0.2538</v>
      </c>
      <c r="AL26">
        <v>-0.3025</v>
      </c>
      <c r="AM26">
        <v>-0.205</v>
      </c>
    </row>
    <row r="27" spans="1:39" ht="12.75">
      <c r="A27" t="s">
        <v>70</v>
      </c>
      <c r="B27">
        <v>667</v>
      </c>
      <c r="C27">
        <v>16152</v>
      </c>
      <c r="D27">
        <v>40.221448206</v>
      </c>
      <c r="E27">
        <v>37.222486327</v>
      </c>
      <c r="F27">
        <v>43.462032106</v>
      </c>
      <c r="G27" s="4">
        <v>8.731732E-30</v>
      </c>
      <c r="H27">
        <v>41.295195641</v>
      </c>
      <c r="I27">
        <v>1.5989563608</v>
      </c>
      <c r="J27">
        <v>-34.41430794</v>
      </c>
      <c r="K27">
        <v>-0.4482</v>
      </c>
      <c r="L27">
        <v>-0.5256</v>
      </c>
      <c r="M27">
        <v>-0.3707</v>
      </c>
      <c r="N27">
        <v>0.6388034916</v>
      </c>
      <c r="O27">
        <v>0.5911734981</v>
      </c>
      <c r="P27">
        <v>0.6902709649</v>
      </c>
      <c r="Q27">
        <v>666</v>
      </c>
      <c r="R27">
        <v>13183</v>
      </c>
      <c r="S27">
        <v>49.45301776</v>
      </c>
      <c r="T27">
        <v>45.742262508</v>
      </c>
      <c r="U27">
        <v>53.464801072</v>
      </c>
      <c r="V27">
        <v>1.35889E-05</v>
      </c>
      <c r="W27">
        <v>50.519608587</v>
      </c>
      <c r="X27">
        <v>1.9575950695</v>
      </c>
      <c r="Y27">
        <v>-14.08346105</v>
      </c>
      <c r="Z27">
        <v>-0.1731</v>
      </c>
      <c r="AA27">
        <v>-0.2511</v>
      </c>
      <c r="AB27">
        <v>-0.0951</v>
      </c>
      <c r="AC27">
        <v>0.8410263352</v>
      </c>
      <c r="AD27">
        <v>0.7779191068</v>
      </c>
      <c r="AE27">
        <v>0.9092530192</v>
      </c>
      <c r="AF27">
        <v>9.39431E-05</v>
      </c>
      <c r="AG27">
        <v>-0.2155</v>
      </c>
      <c r="AH27">
        <v>-0.3236</v>
      </c>
      <c r="AI27">
        <v>-0.1073</v>
      </c>
      <c r="AJ27" s="4">
        <v>1.599445E-40</v>
      </c>
      <c r="AK27">
        <v>-0.3283</v>
      </c>
      <c r="AL27">
        <v>-0.3766</v>
      </c>
      <c r="AM27">
        <v>-0.28</v>
      </c>
    </row>
    <row r="28" spans="1:39" ht="12.75">
      <c r="A28" t="s">
        <v>78</v>
      </c>
      <c r="B28">
        <v>681</v>
      </c>
      <c r="C28">
        <v>8604</v>
      </c>
      <c r="D28">
        <v>79.80701894</v>
      </c>
      <c r="E28">
        <v>73.873031716</v>
      </c>
      <c r="F28">
        <v>86.217664609</v>
      </c>
      <c r="G28" s="4">
        <v>1.8170669E-09</v>
      </c>
      <c r="H28">
        <v>79.149232915</v>
      </c>
      <c r="I28">
        <v>3.0330051954</v>
      </c>
      <c r="J28">
        <v>25.706081212</v>
      </c>
      <c r="K28">
        <v>0.2371</v>
      </c>
      <c r="L28">
        <v>0.1598</v>
      </c>
      <c r="M28">
        <v>0.3143</v>
      </c>
      <c r="N28">
        <v>1.2675078753</v>
      </c>
      <c r="O28">
        <v>1.1732633384</v>
      </c>
      <c r="P28">
        <v>1.369322778</v>
      </c>
      <c r="Q28">
        <v>762</v>
      </c>
      <c r="R28">
        <v>9470</v>
      </c>
      <c r="S28">
        <v>79.868443264</v>
      </c>
      <c r="T28">
        <v>74.24855844</v>
      </c>
      <c r="U28">
        <v>85.913698036</v>
      </c>
      <c r="V28" s="4">
        <v>1.935329E-16</v>
      </c>
      <c r="W28">
        <v>80.464625132</v>
      </c>
      <c r="X28">
        <v>2.9149258167</v>
      </c>
      <c r="Y28">
        <v>36.842748643</v>
      </c>
      <c r="Z28">
        <v>0.3062</v>
      </c>
      <c r="AA28">
        <v>0.2333</v>
      </c>
      <c r="AB28">
        <v>0.3792</v>
      </c>
      <c r="AC28">
        <v>1.3582884762</v>
      </c>
      <c r="AD28">
        <v>1.2627134972</v>
      </c>
      <c r="AE28">
        <v>1.4610975402</v>
      </c>
      <c r="AF28">
        <v>0.8569505669</v>
      </c>
      <c r="AG28">
        <v>-0.0096</v>
      </c>
      <c r="AH28">
        <v>-0.114</v>
      </c>
      <c r="AI28">
        <v>0.0948</v>
      </c>
      <c r="AJ28" s="4">
        <v>5.118003E-29</v>
      </c>
      <c r="AK28">
        <v>0.2783</v>
      </c>
      <c r="AL28">
        <v>0.2295</v>
      </c>
      <c r="AM28">
        <v>0.3271</v>
      </c>
    </row>
    <row r="29" spans="1:39" ht="12.75">
      <c r="A29" t="s">
        <v>80</v>
      </c>
      <c r="B29">
        <v>1904</v>
      </c>
      <c r="C29">
        <v>16370</v>
      </c>
      <c r="D29">
        <v>110.76570811</v>
      </c>
      <c r="E29">
        <v>105.67326085</v>
      </c>
      <c r="F29">
        <v>116.10356295</v>
      </c>
      <c r="G29" s="4">
        <v>2.39169E-122</v>
      </c>
      <c r="H29">
        <v>116.31032376</v>
      </c>
      <c r="I29">
        <v>2.6655374746</v>
      </c>
      <c r="J29">
        <v>84.725921734</v>
      </c>
      <c r="K29">
        <v>0.5649</v>
      </c>
      <c r="L29">
        <v>0.5178</v>
      </c>
      <c r="M29">
        <v>0.6119</v>
      </c>
      <c r="N29">
        <v>1.7591987422</v>
      </c>
      <c r="O29">
        <v>1.678319678</v>
      </c>
      <c r="P29">
        <v>1.843975409</v>
      </c>
      <c r="Q29">
        <v>1900</v>
      </c>
      <c r="R29">
        <v>16780</v>
      </c>
      <c r="S29">
        <v>111.5832295</v>
      </c>
      <c r="T29">
        <v>106.43300406</v>
      </c>
      <c r="U29">
        <v>116.98267108</v>
      </c>
      <c r="V29" s="4">
        <v>1.49481E-155</v>
      </c>
      <c r="W29">
        <v>113.23003576</v>
      </c>
      <c r="X29">
        <v>2.5976751749</v>
      </c>
      <c r="Y29">
        <v>92.565481993</v>
      </c>
      <c r="Z29">
        <v>0.6406</v>
      </c>
      <c r="AA29">
        <v>0.5934</v>
      </c>
      <c r="AB29">
        <v>0.6879</v>
      </c>
      <c r="AC29">
        <v>1.8976482899</v>
      </c>
      <c r="AD29">
        <v>1.8100606072</v>
      </c>
      <c r="AE29">
        <v>1.9894742849</v>
      </c>
      <c r="AF29">
        <v>0.6181499383</v>
      </c>
      <c r="AG29">
        <v>-0.0162</v>
      </c>
      <c r="AH29">
        <v>-0.0798</v>
      </c>
      <c r="AI29">
        <v>0.0474</v>
      </c>
      <c r="AJ29">
        <v>0</v>
      </c>
      <c r="AK29">
        <v>0.5772</v>
      </c>
      <c r="AL29">
        <v>0.5472</v>
      </c>
      <c r="AM29">
        <v>0.6071</v>
      </c>
    </row>
    <row r="30" spans="1:39" ht="12.75">
      <c r="A30" t="s">
        <v>79</v>
      </c>
      <c r="B30">
        <v>1610</v>
      </c>
      <c r="C30">
        <v>11023</v>
      </c>
      <c r="D30">
        <v>144.03957816</v>
      </c>
      <c r="E30">
        <v>136.89784722</v>
      </c>
      <c r="F30">
        <v>151.55388122</v>
      </c>
      <c r="G30" s="4">
        <v>3.1959E-223</v>
      </c>
      <c r="H30">
        <v>146.05824186</v>
      </c>
      <c r="I30">
        <v>3.6400984574</v>
      </c>
      <c r="J30">
        <v>131.97204239</v>
      </c>
      <c r="K30">
        <v>0.8275</v>
      </c>
      <c r="L30">
        <v>0.7767</v>
      </c>
      <c r="M30">
        <v>0.8784</v>
      </c>
      <c r="N30">
        <v>2.2876596833</v>
      </c>
      <c r="O30">
        <v>2.1742335671</v>
      </c>
      <c r="P30">
        <v>2.4070030496</v>
      </c>
      <c r="Q30">
        <v>1386</v>
      </c>
      <c r="R30">
        <v>10197</v>
      </c>
      <c r="S30">
        <v>136.02986194</v>
      </c>
      <c r="T30">
        <v>128.80057895</v>
      </c>
      <c r="U30">
        <v>143.66490812</v>
      </c>
      <c r="V30" s="4">
        <v>4.52381E-199</v>
      </c>
      <c r="W30">
        <v>135.9223301</v>
      </c>
      <c r="X30">
        <v>3.6509778305</v>
      </c>
      <c r="Y30">
        <v>131.15729704</v>
      </c>
      <c r="Z30">
        <v>0.8387</v>
      </c>
      <c r="AA30">
        <v>0.7841</v>
      </c>
      <c r="AB30">
        <v>0.8933</v>
      </c>
      <c r="AC30">
        <v>2.3134017185</v>
      </c>
      <c r="AD30">
        <v>2.1904563926</v>
      </c>
      <c r="AE30">
        <v>2.4432476854</v>
      </c>
      <c r="AF30">
        <v>0.1871894289</v>
      </c>
      <c r="AG30">
        <v>0.0484</v>
      </c>
      <c r="AH30">
        <v>-0.0235</v>
      </c>
      <c r="AI30">
        <v>0.1203</v>
      </c>
      <c r="AJ30">
        <v>0</v>
      </c>
      <c r="AK30">
        <v>0.7869</v>
      </c>
      <c r="AL30">
        <v>0.7533</v>
      </c>
      <c r="AM30">
        <v>0.8206</v>
      </c>
    </row>
    <row r="31" spans="1:39" ht="12.75">
      <c r="A31" t="s">
        <v>202</v>
      </c>
      <c r="B31">
        <v>3292</v>
      </c>
      <c r="C31">
        <v>87978</v>
      </c>
      <c r="D31">
        <v>37.098216638</v>
      </c>
      <c r="E31">
        <v>35.753720219</v>
      </c>
      <c r="F31">
        <v>38.493272008</v>
      </c>
      <c r="G31" s="4">
        <v>1.43214E-173</v>
      </c>
      <c r="H31">
        <v>37.41844552</v>
      </c>
      <c r="I31">
        <v>0.6521625083</v>
      </c>
      <c r="J31">
        <v>-40.57142466</v>
      </c>
      <c r="K31">
        <v>-0.529</v>
      </c>
      <c r="L31">
        <v>-0.5659</v>
      </c>
      <c r="M31">
        <v>-0.4921</v>
      </c>
      <c r="N31">
        <v>0.5891998269</v>
      </c>
      <c r="O31">
        <v>0.5678463192</v>
      </c>
      <c r="P31">
        <v>0.6113563201</v>
      </c>
      <c r="Q31">
        <v>3196</v>
      </c>
      <c r="R31">
        <v>86374</v>
      </c>
      <c r="S31">
        <v>36.480793936</v>
      </c>
      <c r="T31">
        <v>35.120490453</v>
      </c>
      <c r="U31">
        <v>37.893785338</v>
      </c>
      <c r="V31" s="4">
        <v>7.52968E-134</v>
      </c>
      <c r="W31">
        <v>37.001875564</v>
      </c>
      <c r="X31">
        <v>0.6545161287</v>
      </c>
      <c r="Y31">
        <v>-37.07249181</v>
      </c>
      <c r="Z31">
        <v>-0.4774</v>
      </c>
      <c r="AA31">
        <v>-0.5154</v>
      </c>
      <c r="AB31">
        <v>-0.4394</v>
      </c>
      <c r="AC31">
        <v>0.6204132694</v>
      </c>
      <c r="AD31">
        <v>0.5972791695</v>
      </c>
      <c r="AE31">
        <v>0.6444434102</v>
      </c>
      <c r="AF31">
        <v>0.7500523267</v>
      </c>
      <c r="AG31">
        <v>0.008</v>
      </c>
      <c r="AH31">
        <v>-0.0411</v>
      </c>
      <c r="AI31">
        <v>0.057</v>
      </c>
      <c r="AJ31">
        <v>0</v>
      </c>
      <c r="AK31">
        <v>-0.5196</v>
      </c>
      <c r="AL31">
        <v>-0.5436</v>
      </c>
      <c r="AM31">
        <v>-0.4956</v>
      </c>
    </row>
    <row r="32" spans="1:39" ht="12.75">
      <c r="A32" t="s">
        <v>203</v>
      </c>
      <c r="B32">
        <v>3227</v>
      </c>
      <c r="C32">
        <v>47755</v>
      </c>
      <c r="D32">
        <v>66.352760211</v>
      </c>
      <c r="E32">
        <v>63.92681182</v>
      </c>
      <c r="F32">
        <v>68.870770531</v>
      </c>
      <c r="G32">
        <v>0.0058020895</v>
      </c>
      <c r="H32">
        <v>67.574076013</v>
      </c>
      <c r="I32">
        <v>1.1895443356</v>
      </c>
      <c r="J32">
        <v>7.3222313633</v>
      </c>
      <c r="K32">
        <v>0.0524</v>
      </c>
      <c r="L32">
        <v>0.0152</v>
      </c>
      <c r="M32">
        <v>0.0897</v>
      </c>
      <c r="N32">
        <v>1.0538251802</v>
      </c>
      <c r="O32">
        <v>1.0152958787</v>
      </c>
      <c r="P32">
        <v>1.0938166239</v>
      </c>
      <c r="Q32">
        <v>3178</v>
      </c>
      <c r="R32">
        <v>47133</v>
      </c>
      <c r="S32">
        <v>66.472281348</v>
      </c>
      <c r="T32">
        <v>64.007822424</v>
      </c>
      <c r="U32">
        <v>69.031628016</v>
      </c>
      <c r="V32" s="4">
        <v>1.993149E-10</v>
      </c>
      <c r="W32">
        <v>67.426219422</v>
      </c>
      <c r="X32">
        <v>1.1960569613</v>
      </c>
      <c r="Y32">
        <v>14.668889355</v>
      </c>
      <c r="Z32">
        <v>0.1226</v>
      </c>
      <c r="AA32">
        <v>0.0848</v>
      </c>
      <c r="AB32">
        <v>0.1604</v>
      </c>
      <c r="AC32">
        <v>1.1304656765</v>
      </c>
      <c r="AD32">
        <v>1.0885536769</v>
      </c>
      <c r="AE32">
        <v>1.1739913913</v>
      </c>
      <c r="AF32">
        <v>0.6723264536</v>
      </c>
      <c r="AG32">
        <v>-0.0106</v>
      </c>
      <c r="AH32">
        <v>-0.0598</v>
      </c>
      <c r="AI32">
        <v>0.0385</v>
      </c>
      <c r="AJ32">
        <v>0.000102966</v>
      </c>
      <c r="AK32">
        <v>0.048</v>
      </c>
      <c r="AL32">
        <v>0.0238</v>
      </c>
      <c r="AM32">
        <v>0.0722</v>
      </c>
    </row>
    <row r="33" spans="1:39" ht="12.75">
      <c r="A33" t="s">
        <v>204</v>
      </c>
      <c r="B33">
        <v>3634</v>
      </c>
      <c r="C33">
        <v>30915</v>
      </c>
      <c r="D33">
        <v>113.74589675</v>
      </c>
      <c r="E33">
        <v>109.79441867</v>
      </c>
      <c r="F33">
        <v>117.83958769</v>
      </c>
      <c r="G33" s="4">
        <v>1.00908E-235</v>
      </c>
      <c r="H33">
        <v>117.5481158</v>
      </c>
      <c r="I33">
        <v>1.949948811</v>
      </c>
      <c r="J33">
        <v>86.691802903</v>
      </c>
      <c r="K33">
        <v>0.5914</v>
      </c>
      <c r="L33">
        <v>0.5561</v>
      </c>
      <c r="M33">
        <v>0.6268</v>
      </c>
      <c r="N33">
        <v>1.8065305761</v>
      </c>
      <c r="O33">
        <v>1.7437725675</v>
      </c>
      <c r="P33">
        <v>1.8715472323</v>
      </c>
      <c r="Q33">
        <v>3374</v>
      </c>
      <c r="R33">
        <v>29722</v>
      </c>
      <c r="S33">
        <v>112.10160601</v>
      </c>
      <c r="T33">
        <v>108.06011509</v>
      </c>
      <c r="U33">
        <v>116.29425028</v>
      </c>
      <c r="V33" s="4">
        <v>5.78341E-260</v>
      </c>
      <c r="W33">
        <v>113.51860575</v>
      </c>
      <c r="X33">
        <v>1.9543147475</v>
      </c>
      <c r="Y33">
        <v>93.05624064</v>
      </c>
      <c r="Z33">
        <v>0.6453</v>
      </c>
      <c r="AA33">
        <v>0.6085</v>
      </c>
      <c r="AB33">
        <v>0.682</v>
      </c>
      <c r="AC33">
        <v>1.9064640976</v>
      </c>
      <c r="AD33">
        <v>1.837732189</v>
      </c>
      <c r="AE33">
        <v>1.9777666066</v>
      </c>
      <c r="AF33">
        <v>0.8099522792</v>
      </c>
      <c r="AG33">
        <v>0.0058</v>
      </c>
      <c r="AH33">
        <v>-0.0411</v>
      </c>
      <c r="AI33">
        <v>0.0527</v>
      </c>
      <c r="AJ33">
        <v>0</v>
      </c>
      <c r="AK33">
        <v>0.5836</v>
      </c>
      <c r="AL33">
        <v>0.5608</v>
      </c>
      <c r="AM33">
        <v>0.6064</v>
      </c>
    </row>
    <row r="34" spans="1:39" ht="12.75">
      <c r="A34" t="s">
        <v>32</v>
      </c>
      <c r="B34">
        <v>187</v>
      </c>
      <c r="C34">
        <v>5261</v>
      </c>
      <c r="D34">
        <v>36.921855993</v>
      </c>
      <c r="E34">
        <v>31.942990833</v>
      </c>
      <c r="F34">
        <v>42.67676302</v>
      </c>
      <c r="G34" s="4">
        <v>5.115678E-13</v>
      </c>
      <c r="H34">
        <v>35.544573275</v>
      </c>
      <c r="I34">
        <v>2.5992766263</v>
      </c>
      <c r="J34">
        <v>-43.54753862</v>
      </c>
      <c r="K34">
        <v>-0.5338</v>
      </c>
      <c r="L34">
        <v>-0.6786</v>
      </c>
      <c r="M34">
        <v>-0.3889</v>
      </c>
      <c r="N34">
        <v>0.5863988389</v>
      </c>
      <c r="O34">
        <v>0.5073237038</v>
      </c>
      <c r="P34">
        <v>0.6777991953</v>
      </c>
      <c r="Q34">
        <v>163</v>
      </c>
      <c r="R34">
        <v>5340</v>
      </c>
      <c r="S34">
        <v>30.623186501</v>
      </c>
      <c r="T34">
        <v>26.230345167</v>
      </c>
      <c r="U34">
        <v>35.751704581</v>
      </c>
      <c r="V34" s="4">
        <v>1.481045E-16</v>
      </c>
      <c r="W34">
        <v>30.524344569</v>
      </c>
      <c r="X34">
        <v>2.3908511863</v>
      </c>
      <c r="Y34">
        <v>-48.0885519</v>
      </c>
      <c r="Z34">
        <v>-0.6524</v>
      </c>
      <c r="AA34">
        <v>-0.8072</v>
      </c>
      <c r="AB34">
        <v>-0.4976</v>
      </c>
      <c r="AC34">
        <v>0.5207954435</v>
      </c>
      <c r="AD34">
        <v>0.4460882686</v>
      </c>
      <c r="AE34">
        <v>0.6080139584</v>
      </c>
      <c r="AF34">
        <v>0.0978791988</v>
      </c>
      <c r="AG34">
        <v>0.1783</v>
      </c>
      <c r="AH34">
        <v>-0.0328</v>
      </c>
      <c r="AI34">
        <v>0.3894</v>
      </c>
      <c r="AJ34" s="4">
        <v>5.719297E-32</v>
      </c>
      <c r="AK34">
        <v>-0.5776</v>
      </c>
      <c r="AL34">
        <v>-0.6738</v>
      </c>
      <c r="AM34">
        <v>-0.4814</v>
      </c>
    </row>
    <row r="35" spans="1:39" ht="12.75">
      <c r="A35" t="s">
        <v>31</v>
      </c>
      <c r="B35">
        <v>226</v>
      </c>
      <c r="C35">
        <v>6317</v>
      </c>
      <c r="D35">
        <v>35.668508714</v>
      </c>
      <c r="E35">
        <v>31.250009225</v>
      </c>
      <c r="F35">
        <v>40.711748425</v>
      </c>
      <c r="G35" s="4">
        <v>3.693455E-17</v>
      </c>
      <c r="H35">
        <v>35.776476175</v>
      </c>
      <c r="I35">
        <v>2.3798157952</v>
      </c>
      <c r="J35">
        <v>-43.17922671</v>
      </c>
      <c r="K35">
        <v>-0.5683</v>
      </c>
      <c r="L35">
        <v>-0.7005</v>
      </c>
      <c r="M35">
        <v>-0.436</v>
      </c>
      <c r="N35">
        <v>0.5664929764</v>
      </c>
      <c r="O35">
        <v>0.4963176588</v>
      </c>
      <c r="P35">
        <v>0.6465905184</v>
      </c>
      <c r="Q35">
        <v>188</v>
      </c>
      <c r="R35">
        <v>6901</v>
      </c>
      <c r="S35">
        <v>27.407015468</v>
      </c>
      <c r="T35">
        <v>23.733322556</v>
      </c>
      <c r="U35">
        <v>31.64936115</v>
      </c>
      <c r="V35" s="4">
        <v>2.59133E-25</v>
      </c>
      <c r="W35">
        <v>27.242428634</v>
      </c>
      <c r="X35">
        <v>1.9868583105</v>
      </c>
      <c r="Y35">
        <v>-53.66996605</v>
      </c>
      <c r="Z35">
        <v>-0.7634</v>
      </c>
      <c r="AA35">
        <v>-0.9073</v>
      </c>
      <c r="AB35">
        <v>-0.6194</v>
      </c>
      <c r="AC35">
        <v>0.4660993974</v>
      </c>
      <c r="AD35">
        <v>0.4036224723</v>
      </c>
      <c r="AE35">
        <v>0.5382471571</v>
      </c>
      <c r="AF35">
        <v>0.0102461931</v>
      </c>
      <c r="AG35">
        <v>0.2547</v>
      </c>
      <c r="AH35">
        <v>0.0603</v>
      </c>
      <c r="AI35">
        <v>0.4491</v>
      </c>
      <c r="AJ35" s="4">
        <v>6.666099E-46</v>
      </c>
      <c r="AK35">
        <v>-0.6329</v>
      </c>
      <c r="AL35">
        <v>-0.7202</v>
      </c>
      <c r="AM35">
        <v>-0.5457</v>
      </c>
    </row>
    <row r="36" spans="1:39" ht="12.75">
      <c r="A36" t="s">
        <v>34</v>
      </c>
      <c r="B36">
        <v>103</v>
      </c>
      <c r="C36">
        <v>3377</v>
      </c>
      <c r="D36">
        <v>30.668970918</v>
      </c>
      <c r="E36">
        <v>25.172868174</v>
      </c>
      <c r="F36">
        <v>37.365061885</v>
      </c>
      <c r="G36" s="4">
        <v>9.410424E-13</v>
      </c>
      <c r="H36">
        <v>30.500444181</v>
      </c>
      <c r="I36">
        <v>3.0052980649</v>
      </c>
      <c r="J36">
        <v>-51.55870535</v>
      </c>
      <c r="K36">
        <v>-0.7193</v>
      </c>
      <c r="L36">
        <v>-0.9168</v>
      </c>
      <c r="M36">
        <v>-0.5218</v>
      </c>
      <c r="N36">
        <v>0.4870895152</v>
      </c>
      <c r="O36">
        <v>0.3997995299</v>
      </c>
      <c r="P36">
        <v>0.5934379059</v>
      </c>
      <c r="Q36">
        <v>104</v>
      </c>
      <c r="R36">
        <v>3609</v>
      </c>
      <c r="S36">
        <v>29.758033049</v>
      </c>
      <c r="T36">
        <v>24.538071327</v>
      </c>
      <c r="U36">
        <v>36.088432506</v>
      </c>
      <c r="V36" s="4">
        <v>4.489615E-12</v>
      </c>
      <c r="W36">
        <v>28.816846772</v>
      </c>
      <c r="X36">
        <v>2.8257243079</v>
      </c>
      <c r="Y36">
        <v>-50.99242042</v>
      </c>
      <c r="Z36">
        <v>-0.6811</v>
      </c>
      <c r="AA36">
        <v>-0.8739</v>
      </c>
      <c r="AB36">
        <v>-0.4882</v>
      </c>
      <c r="AC36">
        <v>0.5060821485</v>
      </c>
      <c r="AD36">
        <v>0.4173084907</v>
      </c>
      <c r="AE36">
        <v>0.6137405463</v>
      </c>
      <c r="AF36">
        <v>0.8790606262</v>
      </c>
      <c r="AG36">
        <v>0.0214</v>
      </c>
      <c r="AH36">
        <v>-0.2539</v>
      </c>
      <c r="AI36">
        <v>0.2967</v>
      </c>
      <c r="AJ36" s="4">
        <v>1.432558E-28</v>
      </c>
      <c r="AK36">
        <v>-0.7194</v>
      </c>
      <c r="AL36">
        <v>-0.8466</v>
      </c>
      <c r="AM36">
        <v>-0.5923</v>
      </c>
    </row>
    <row r="37" spans="1:39" ht="12.75">
      <c r="A37" t="s">
        <v>33</v>
      </c>
      <c r="B37">
        <v>53</v>
      </c>
      <c r="C37">
        <v>1495</v>
      </c>
      <c r="D37">
        <v>34.242367926</v>
      </c>
      <c r="E37">
        <v>25.861384118</v>
      </c>
      <c r="F37">
        <v>45.339404723</v>
      </c>
      <c r="G37">
        <v>2.11151E-05</v>
      </c>
      <c r="H37">
        <v>35.451505017</v>
      </c>
      <c r="I37">
        <v>4.8696387219</v>
      </c>
      <c r="J37">
        <v>-43.69535112</v>
      </c>
      <c r="K37">
        <v>-0.6091</v>
      </c>
      <c r="L37">
        <v>-0.8898</v>
      </c>
      <c r="M37">
        <v>-0.3284</v>
      </c>
      <c r="N37">
        <v>0.5438427796</v>
      </c>
      <c r="O37">
        <v>0.4107346505</v>
      </c>
      <c r="P37">
        <v>0.7200876979</v>
      </c>
      <c r="Q37">
        <v>45</v>
      </c>
      <c r="R37">
        <v>1399</v>
      </c>
      <c r="S37">
        <v>33.360164016</v>
      </c>
      <c r="T37">
        <v>24.803855672</v>
      </c>
      <c r="U37">
        <v>44.868046237</v>
      </c>
      <c r="V37">
        <v>0.0001779539</v>
      </c>
      <c r="W37">
        <v>32.165832738</v>
      </c>
      <c r="X37">
        <v>4.794999237</v>
      </c>
      <c r="Y37">
        <v>-45.29694313</v>
      </c>
      <c r="Z37">
        <v>-0.5668</v>
      </c>
      <c r="AA37">
        <v>-0.8632</v>
      </c>
      <c r="AB37">
        <v>-0.2704</v>
      </c>
      <c r="AC37">
        <v>0.5673420502</v>
      </c>
      <c r="AD37">
        <v>0.4218285714</v>
      </c>
      <c r="AE37">
        <v>0.7630516843</v>
      </c>
      <c r="AF37">
        <v>0.9336323581</v>
      </c>
      <c r="AG37">
        <v>0.0173</v>
      </c>
      <c r="AH37">
        <v>-0.3904</v>
      </c>
      <c r="AI37">
        <v>0.425</v>
      </c>
      <c r="AJ37" s="4">
        <v>6.044224E-11</v>
      </c>
      <c r="AK37">
        <v>-0.5987</v>
      </c>
      <c r="AL37">
        <v>-0.778</v>
      </c>
      <c r="AM37">
        <v>-0.4193</v>
      </c>
    </row>
    <row r="38" spans="1:39" ht="12.75">
      <c r="A38" t="s">
        <v>23</v>
      </c>
      <c r="B38">
        <v>68</v>
      </c>
      <c r="C38">
        <v>2734</v>
      </c>
      <c r="D38">
        <v>23.808533508</v>
      </c>
      <c r="E38">
        <v>18.446424884</v>
      </c>
      <c r="F38">
        <v>30.72932947</v>
      </c>
      <c r="G38" s="4">
        <v>8.031943E-14</v>
      </c>
      <c r="H38">
        <v>24.871982443</v>
      </c>
      <c r="I38">
        <v>3.0161709039</v>
      </c>
      <c r="J38">
        <v>-60.49791855</v>
      </c>
      <c r="K38">
        <v>-0.9725</v>
      </c>
      <c r="L38">
        <v>-1.2277</v>
      </c>
      <c r="M38">
        <v>-0.7173</v>
      </c>
      <c r="N38">
        <v>0.3781309479</v>
      </c>
      <c r="O38">
        <v>0.2929690787</v>
      </c>
      <c r="P38">
        <v>0.4880481394</v>
      </c>
      <c r="Q38">
        <v>81</v>
      </c>
      <c r="R38">
        <v>2891</v>
      </c>
      <c r="S38">
        <v>27.41092372</v>
      </c>
      <c r="T38">
        <v>21.893812615</v>
      </c>
      <c r="U38">
        <v>34.318314146</v>
      </c>
      <c r="V38" s="4">
        <v>2.812233E-11</v>
      </c>
      <c r="W38">
        <v>28.017986856</v>
      </c>
      <c r="X38">
        <v>3.1131096506000002</v>
      </c>
      <c r="Y38">
        <v>-52.35100733</v>
      </c>
      <c r="Z38">
        <v>-0.7632</v>
      </c>
      <c r="AA38">
        <v>-0.988</v>
      </c>
      <c r="AB38">
        <v>-0.5385</v>
      </c>
      <c r="AC38">
        <v>0.4661658634</v>
      </c>
      <c r="AD38">
        <v>0.372338713</v>
      </c>
      <c r="AE38">
        <v>0.5836368999</v>
      </c>
      <c r="AF38">
        <v>0.3874588976</v>
      </c>
      <c r="AG38">
        <v>-0.1497</v>
      </c>
      <c r="AH38">
        <v>-0.4891</v>
      </c>
      <c r="AI38">
        <v>0.1898</v>
      </c>
      <c r="AJ38" s="4">
        <v>1.548344E-28</v>
      </c>
      <c r="AK38">
        <v>-0.8633</v>
      </c>
      <c r="AL38">
        <v>-1.016</v>
      </c>
      <c r="AM38">
        <v>-0.7106</v>
      </c>
    </row>
    <row r="39" spans="1:39" ht="12.75">
      <c r="A39" t="s">
        <v>16</v>
      </c>
      <c r="B39">
        <v>55</v>
      </c>
      <c r="C39">
        <v>1515</v>
      </c>
      <c r="D39">
        <v>32.925984427</v>
      </c>
      <c r="E39">
        <v>24.548722356</v>
      </c>
      <c r="F39">
        <v>44.161990786</v>
      </c>
      <c r="G39">
        <v>1.50639E-05</v>
      </c>
      <c r="H39">
        <v>36.303630363</v>
      </c>
      <c r="I39">
        <v>4.8951805195</v>
      </c>
      <c r="J39">
        <v>-42.34199197</v>
      </c>
      <c r="K39">
        <v>-0.6483</v>
      </c>
      <c r="L39">
        <v>-0.9419</v>
      </c>
      <c r="M39">
        <v>-0.3547</v>
      </c>
      <c r="N39">
        <v>0.5229357658</v>
      </c>
      <c r="O39">
        <v>0.3898867459</v>
      </c>
      <c r="P39">
        <v>0.7013878209</v>
      </c>
      <c r="Q39">
        <v>34</v>
      </c>
      <c r="R39">
        <v>1848</v>
      </c>
      <c r="S39">
        <v>17.497674148</v>
      </c>
      <c r="T39">
        <v>12.078033747</v>
      </c>
      <c r="U39">
        <v>25.349208904</v>
      </c>
      <c r="V39" s="4">
        <v>1.465746E-10</v>
      </c>
      <c r="W39">
        <v>18.398268398</v>
      </c>
      <c r="X39">
        <v>3.1552769994</v>
      </c>
      <c r="Y39">
        <v>-68.71085134</v>
      </c>
      <c r="Z39">
        <v>-1.2121</v>
      </c>
      <c r="AA39">
        <v>-1.5828</v>
      </c>
      <c r="AB39">
        <v>-0.8414</v>
      </c>
      <c r="AC39">
        <v>0.2975754652</v>
      </c>
      <c r="AD39">
        <v>0.2054059574</v>
      </c>
      <c r="AE39">
        <v>0.4311031608</v>
      </c>
      <c r="AF39">
        <v>0.0097023828</v>
      </c>
      <c r="AG39">
        <v>0.6234</v>
      </c>
      <c r="AH39">
        <v>0.151</v>
      </c>
      <c r="AI39">
        <v>1.0959</v>
      </c>
      <c r="AJ39" s="4">
        <v>3.970356E-19</v>
      </c>
      <c r="AK39">
        <v>-0.9575</v>
      </c>
      <c r="AL39">
        <v>-1.1675</v>
      </c>
      <c r="AM39">
        <v>-0.7475</v>
      </c>
    </row>
    <row r="40" spans="1:39" ht="12.75">
      <c r="A40" t="s">
        <v>24</v>
      </c>
      <c r="B40">
        <v>130</v>
      </c>
      <c r="C40">
        <v>3660</v>
      </c>
      <c r="D40">
        <v>36.461078822</v>
      </c>
      <c r="E40">
        <v>30.662350646</v>
      </c>
      <c r="F40">
        <v>43.356436831</v>
      </c>
      <c r="G40" s="4">
        <v>6.336045E-10</v>
      </c>
      <c r="H40">
        <v>35.519125683</v>
      </c>
      <c r="I40">
        <v>3.1152334019</v>
      </c>
      <c r="J40">
        <v>-43.58795489</v>
      </c>
      <c r="K40">
        <v>-0.5463</v>
      </c>
      <c r="L40">
        <v>-0.7195</v>
      </c>
      <c r="M40">
        <v>-0.3731</v>
      </c>
      <c r="N40">
        <v>0.5790807019</v>
      </c>
      <c r="O40">
        <v>0.486984371</v>
      </c>
      <c r="P40">
        <v>0.6885938838</v>
      </c>
      <c r="Q40">
        <v>98</v>
      </c>
      <c r="R40">
        <v>4046</v>
      </c>
      <c r="S40">
        <v>23.696474859</v>
      </c>
      <c r="T40">
        <v>19.267973562</v>
      </c>
      <c r="U40">
        <v>29.14281146</v>
      </c>
      <c r="V40" s="4">
        <v>7.30038E-18</v>
      </c>
      <c r="W40">
        <v>24.221453287</v>
      </c>
      <c r="X40">
        <v>2.4467362671</v>
      </c>
      <c r="Y40">
        <v>-58.8076097</v>
      </c>
      <c r="Z40">
        <v>-0.9088</v>
      </c>
      <c r="AA40">
        <v>-1.1157</v>
      </c>
      <c r="AB40">
        <v>-0.7019</v>
      </c>
      <c r="AC40">
        <v>0.4029958193</v>
      </c>
      <c r="AD40">
        <v>0.3276821906</v>
      </c>
      <c r="AE40">
        <v>0.4956193379</v>
      </c>
      <c r="AF40">
        <v>0.0021059062</v>
      </c>
      <c r="AG40">
        <v>0.4221</v>
      </c>
      <c r="AH40">
        <v>0.1531</v>
      </c>
      <c r="AI40">
        <v>0.6912</v>
      </c>
      <c r="AJ40" s="4">
        <v>7.067705E-30</v>
      </c>
      <c r="AK40">
        <v>-0.69</v>
      </c>
      <c r="AL40">
        <v>-0.8091</v>
      </c>
      <c r="AM40">
        <v>-0.5709</v>
      </c>
    </row>
    <row r="41" spans="1:39" ht="12.75">
      <c r="A41" t="s">
        <v>21</v>
      </c>
      <c r="B41">
        <v>36</v>
      </c>
      <c r="C41">
        <v>1498</v>
      </c>
      <c r="D41">
        <v>24.844148975</v>
      </c>
      <c r="E41">
        <v>17.840269214</v>
      </c>
      <c r="F41">
        <v>34.597669512</v>
      </c>
      <c r="G41" s="4">
        <v>3.7180993E-08</v>
      </c>
      <c r="H41">
        <v>24.032042724</v>
      </c>
      <c r="I41">
        <v>4.0053404539</v>
      </c>
      <c r="J41">
        <v>-61.83192429</v>
      </c>
      <c r="K41">
        <v>-0.9299</v>
      </c>
      <c r="L41">
        <v>-1.2611</v>
      </c>
      <c r="M41">
        <v>-0.5988</v>
      </c>
      <c r="N41">
        <v>0.3945787588</v>
      </c>
      <c r="O41">
        <v>0.2833420171</v>
      </c>
      <c r="P41">
        <v>0.5494857364</v>
      </c>
      <c r="Q41">
        <v>26</v>
      </c>
      <c r="R41">
        <v>1445</v>
      </c>
      <c r="S41">
        <v>16.25197275</v>
      </c>
      <c r="T41">
        <v>10.629432192</v>
      </c>
      <c r="U41">
        <v>24.848610303</v>
      </c>
      <c r="V41" s="4">
        <v>2.918642E-09</v>
      </c>
      <c r="W41">
        <v>17.993079585</v>
      </c>
      <c r="X41">
        <v>3.5287332274</v>
      </c>
      <c r="Y41">
        <v>-69.39993863</v>
      </c>
      <c r="Z41">
        <v>-1.2859</v>
      </c>
      <c r="AA41">
        <v>-1.7105</v>
      </c>
      <c r="AB41">
        <v>-0.8614</v>
      </c>
      <c r="AC41">
        <v>0.2763903539</v>
      </c>
      <c r="AD41">
        <v>0.1807702099</v>
      </c>
      <c r="AE41">
        <v>0.4225896943</v>
      </c>
      <c r="AF41">
        <v>0.1300516889</v>
      </c>
      <c r="AG41">
        <v>0.4156</v>
      </c>
      <c r="AH41">
        <v>-0.1225</v>
      </c>
      <c r="AI41">
        <v>0.9537</v>
      </c>
      <c r="AJ41" s="4">
        <v>7.363732E-18</v>
      </c>
      <c r="AK41">
        <v>-1.0135</v>
      </c>
      <c r="AL41">
        <v>-1.2442</v>
      </c>
      <c r="AM41">
        <v>-0.7827</v>
      </c>
    </row>
    <row r="42" spans="1:39" ht="12.75">
      <c r="A42" t="s">
        <v>22</v>
      </c>
      <c r="B42">
        <v>186</v>
      </c>
      <c r="C42">
        <v>6071</v>
      </c>
      <c r="D42">
        <v>31.128511975</v>
      </c>
      <c r="E42">
        <v>26.934728029</v>
      </c>
      <c r="F42">
        <v>35.975275367</v>
      </c>
      <c r="G42" s="4">
        <v>1.413668E-21</v>
      </c>
      <c r="H42">
        <v>30.637456762</v>
      </c>
      <c r="I42">
        <v>2.2464473228</v>
      </c>
      <c r="J42">
        <v>-51.34109977</v>
      </c>
      <c r="K42">
        <v>-0.7044</v>
      </c>
      <c r="L42">
        <v>-0.8491</v>
      </c>
      <c r="M42">
        <v>-0.5597</v>
      </c>
      <c r="N42">
        <v>0.49438802</v>
      </c>
      <c r="O42">
        <v>0.4277816707</v>
      </c>
      <c r="P42">
        <v>0.5713650936</v>
      </c>
      <c r="Q42">
        <v>165</v>
      </c>
      <c r="R42">
        <v>6825</v>
      </c>
      <c r="S42">
        <v>23.914320227</v>
      </c>
      <c r="T42">
        <v>20.484179599</v>
      </c>
      <c r="U42">
        <v>27.918848746</v>
      </c>
      <c r="V42" s="4">
        <v>4.730304E-30</v>
      </c>
      <c r="W42">
        <v>24.175824176</v>
      </c>
      <c r="X42">
        <v>1.8820853595</v>
      </c>
      <c r="Y42">
        <v>-58.88520918</v>
      </c>
      <c r="Z42">
        <v>-0.8997</v>
      </c>
      <c r="AA42">
        <v>-1.0545</v>
      </c>
      <c r="AB42">
        <v>-0.7449</v>
      </c>
      <c r="AC42">
        <v>0.4067006223</v>
      </c>
      <c r="AD42">
        <v>0.3483656868</v>
      </c>
      <c r="AE42">
        <v>0.4748039272</v>
      </c>
      <c r="AF42">
        <v>0.0178995762</v>
      </c>
      <c r="AG42">
        <v>0.2549</v>
      </c>
      <c r="AH42">
        <v>0.0439</v>
      </c>
      <c r="AI42">
        <v>0.4658</v>
      </c>
      <c r="AJ42" s="4">
        <v>2.113679E-52</v>
      </c>
      <c r="AK42">
        <v>-0.7217</v>
      </c>
      <c r="AL42">
        <v>-0.8145</v>
      </c>
      <c r="AM42">
        <v>-0.6288</v>
      </c>
    </row>
    <row r="43" spans="1:39" ht="12.75">
      <c r="A43" t="s">
        <v>19</v>
      </c>
      <c r="B43">
        <v>77</v>
      </c>
      <c r="C43">
        <v>3218</v>
      </c>
      <c r="D43">
        <v>24.498913932</v>
      </c>
      <c r="E43">
        <v>19.573119392</v>
      </c>
      <c r="F43">
        <v>30.664339793</v>
      </c>
      <c r="G43" s="4">
        <v>1.695216E-16</v>
      </c>
      <c r="H43">
        <v>23.927905531</v>
      </c>
      <c r="I43">
        <v>2.7268379078</v>
      </c>
      <c r="J43">
        <v>-61.99731665</v>
      </c>
      <c r="K43">
        <v>-0.9439</v>
      </c>
      <c r="L43">
        <v>-1.1684</v>
      </c>
      <c r="M43">
        <v>-0.7195</v>
      </c>
      <c r="N43">
        <v>0.3890956805</v>
      </c>
      <c r="O43">
        <v>0.3108634216</v>
      </c>
      <c r="P43">
        <v>0.4870159629</v>
      </c>
      <c r="Q43">
        <v>68</v>
      </c>
      <c r="R43">
        <v>3311</v>
      </c>
      <c r="S43">
        <v>20.034316918</v>
      </c>
      <c r="T43">
        <v>15.65880871</v>
      </c>
      <c r="U43">
        <v>25.632464243</v>
      </c>
      <c r="V43" s="4">
        <v>1.089061E-17</v>
      </c>
      <c r="W43">
        <v>20.537601933</v>
      </c>
      <c r="X43">
        <v>2.4905500608</v>
      </c>
      <c r="Y43">
        <v>-65.07257824</v>
      </c>
      <c r="Z43">
        <v>-1.0767</v>
      </c>
      <c r="AA43">
        <v>-1.3231</v>
      </c>
      <c r="AB43">
        <v>-0.8303</v>
      </c>
      <c r="AC43">
        <v>0.3407150645</v>
      </c>
      <c r="AD43">
        <v>0.2663026666</v>
      </c>
      <c r="AE43">
        <v>0.4359203632</v>
      </c>
      <c r="AF43">
        <v>0.2570578097</v>
      </c>
      <c r="AG43">
        <v>0.1924</v>
      </c>
      <c r="AH43">
        <v>-0.1403</v>
      </c>
      <c r="AI43">
        <v>0.5251</v>
      </c>
      <c r="AJ43" s="4">
        <v>6.00358E-37</v>
      </c>
      <c r="AK43">
        <v>-0.936</v>
      </c>
      <c r="AL43">
        <v>-1.0805</v>
      </c>
      <c r="AM43">
        <v>-0.7916</v>
      </c>
    </row>
    <row r="44" spans="1:39" ht="12.75">
      <c r="A44" t="s">
        <v>20</v>
      </c>
      <c r="B44">
        <v>44</v>
      </c>
      <c r="C44">
        <v>1137</v>
      </c>
      <c r="D44">
        <v>38.605041196</v>
      </c>
      <c r="E44">
        <v>28.226448208</v>
      </c>
      <c r="F44">
        <v>52.799742807</v>
      </c>
      <c r="G44">
        <v>0.0021990292</v>
      </c>
      <c r="H44">
        <v>38.698328936</v>
      </c>
      <c r="I44">
        <v>5.8339925952</v>
      </c>
      <c r="J44">
        <v>-38.53869329</v>
      </c>
      <c r="K44">
        <v>-0.4892</v>
      </c>
      <c r="L44">
        <v>-0.8023</v>
      </c>
      <c r="M44">
        <v>-0.1761</v>
      </c>
      <c r="N44">
        <v>0.6131314562</v>
      </c>
      <c r="O44">
        <v>0.4482969778</v>
      </c>
      <c r="P44">
        <v>0.838573984</v>
      </c>
      <c r="Q44">
        <v>31</v>
      </c>
      <c r="R44">
        <v>1268</v>
      </c>
      <c r="S44">
        <v>24.461880584</v>
      </c>
      <c r="T44">
        <v>17.164871763</v>
      </c>
      <c r="U44">
        <v>34.860942161</v>
      </c>
      <c r="V44" s="4">
        <v>1.2198016E-06</v>
      </c>
      <c r="W44">
        <v>24.447949527</v>
      </c>
      <c r="X44">
        <v>4.3909813587</v>
      </c>
      <c r="Y44">
        <v>-58.42241722</v>
      </c>
      <c r="Z44">
        <v>-0.877</v>
      </c>
      <c r="AA44">
        <v>-1.2313</v>
      </c>
      <c r="AB44">
        <v>-0.5228</v>
      </c>
      <c r="AC44">
        <v>0.4160127473</v>
      </c>
      <c r="AD44">
        <v>0.2919156373</v>
      </c>
      <c r="AE44">
        <v>0.5928651426</v>
      </c>
      <c r="AF44">
        <v>0.0633546951</v>
      </c>
      <c r="AG44">
        <v>0.4475</v>
      </c>
      <c r="AH44">
        <v>-0.0249</v>
      </c>
      <c r="AI44">
        <v>0.9199</v>
      </c>
      <c r="AJ44" s="4">
        <v>3.0557116E-09</v>
      </c>
      <c r="AK44">
        <v>-0.6135</v>
      </c>
      <c r="AL44">
        <v>-0.8163</v>
      </c>
      <c r="AM44">
        <v>-0.4107</v>
      </c>
    </row>
    <row r="45" spans="1:39" ht="12.75">
      <c r="A45" t="s">
        <v>17</v>
      </c>
      <c r="B45">
        <v>546</v>
      </c>
      <c r="C45">
        <v>7477</v>
      </c>
      <c r="D45">
        <v>73.732866779</v>
      </c>
      <c r="E45">
        <v>67.700174313</v>
      </c>
      <c r="F45">
        <v>80.303126226</v>
      </c>
      <c r="G45">
        <v>0.0002885842</v>
      </c>
      <c r="H45">
        <v>73.023940083</v>
      </c>
      <c r="I45">
        <v>3.1251361363</v>
      </c>
      <c r="J45">
        <v>15.977792891</v>
      </c>
      <c r="K45">
        <v>0.1579</v>
      </c>
      <c r="L45">
        <v>0.0725</v>
      </c>
      <c r="M45">
        <v>0.2432</v>
      </c>
      <c r="N45">
        <v>1.1710372164</v>
      </c>
      <c r="O45">
        <v>1.0752250271</v>
      </c>
      <c r="P45">
        <v>1.2753871308</v>
      </c>
      <c r="Q45">
        <v>457</v>
      </c>
      <c r="R45">
        <v>7621</v>
      </c>
      <c r="S45">
        <v>59.521360639</v>
      </c>
      <c r="T45">
        <v>54.188309765</v>
      </c>
      <c r="U45">
        <v>65.37927438</v>
      </c>
      <c r="V45">
        <v>0.7992560853</v>
      </c>
      <c r="W45">
        <v>59.965883742</v>
      </c>
      <c r="X45">
        <v>2.8050857271</v>
      </c>
      <c r="Y45">
        <v>1.9814153444</v>
      </c>
      <c r="Z45">
        <v>0.0122</v>
      </c>
      <c r="AA45">
        <v>-0.0817</v>
      </c>
      <c r="AB45">
        <v>0.106</v>
      </c>
      <c r="AC45">
        <v>1.012254339</v>
      </c>
      <c r="AD45">
        <v>0.9215574223</v>
      </c>
      <c r="AE45">
        <v>1.1118773742</v>
      </c>
      <c r="AF45">
        <v>0.0013182257</v>
      </c>
      <c r="AG45">
        <v>0.2053</v>
      </c>
      <c r="AH45">
        <v>0.08</v>
      </c>
      <c r="AI45">
        <v>0.3306</v>
      </c>
      <c r="AJ45">
        <v>0.0132557684</v>
      </c>
      <c r="AK45">
        <v>0.0723</v>
      </c>
      <c r="AL45">
        <v>0.0151</v>
      </c>
      <c r="AM45">
        <v>0.1296</v>
      </c>
    </row>
    <row r="46" spans="1:39" ht="12.75">
      <c r="A46" t="s">
        <v>18</v>
      </c>
      <c r="B46">
        <v>267</v>
      </c>
      <c r="C46">
        <v>1906</v>
      </c>
      <c r="D46">
        <v>141.75320729</v>
      </c>
      <c r="E46">
        <v>125.58287818</v>
      </c>
      <c r="F46">
        <v>160.00566374</v>
      </c>
      <c r="G46" s="4">
        <v>2.159316E-39</v>
      </c>
      <c r="H46">
        <v>140.08394544</v>
      </c>
      <c r="I46">
        <v>8.5729982363</v>
      </c>
      <c r="J46">
        <v>122.48356899</v>
      </c>
      <c r="K46">
        <v>0.8115</v>
      </c>
      <c r="L46">
        <v>0.6904</v>
      </c>
      <c r="M46">
        <v>0.9327</v>
      </c>
      <c r="N46">
        <v>2.2513471744</v>
      </c>
      <c r="O46">
        <v>1.9945274138</v>
      </c>
      <c r="P46">
        <v>2.5412356153</v>
      </c>
      <c r="Q46">
        <v>235</v>
      </c>
      <c r="R46">
        <v>1982</v>
      </c>
      <c r="S46">
        <v>119.26416753</v>
      </c>
      <c r="T46">
        <v>104.72703417</v>
      </c>
      <c r="U46">
        <v>135.81919674</v>
      </c>
      <c r="V46" s="4">
        <v>1.510918E-26</v>
      </c>
      <c r="W46">
        <v>118.56710394</v>
      </c>
      <c r="X46">
        <v>7.7344650438</v>
      </c>
      <c r="Y46">
        <v>101.64200572</v>
      </c>
      <c r="Z46">
        <v>0.7072</v>
      </c>
      <c r="AA46">
        <v>0.5772</v>
      </c>
      <c r="AB46">
        <v>0.8372</v>
      </c>
      <c r="AC46">
        <v>2.0282747198</v>
      </c>
      <c r="AD46">
        <v>1.7810479063</v>
      </c>
      <c r="AE46">
        <v>2.3098190254</v>
      </c>
      <c r="AF46">
        <v>0.0687039424</v>
      </c>
      <c r="AG46">
        <v>0.164</v>
      </c>
      <c r="AH46">
        <v>-0.0126</v>
      </c>
      <c r="AI46">
        <v>0.3405</v>
      </c>
      <c r="AJ46" s="4">
        <v>7.607095E-80</v>
      </c>
      <c r="AK46">
        <v>0.7572</v>
      </c>
      <c r="AL46">
        <v>0.6788</v>
      </c>
      <c r="AM46">
        <v>0.8357</v>
      </c>
    </row>
    <row r="47" spans="1:39" ht="12.75">
      <c r="A47" t="s">
        <v>57</v>
      </c>
      <c r="B47">
        <v>81</v>
      </c>
      <c r="C47">
        <v>1821</v>
      </c>
      <c r="D47">
        <v>43.940342206</v>
      </c>
      <c r="E47">
        <v>34.977530347</v>
      </c>
      <c r="F47">
        <v>55.199828406</v>
      </c>
      <c r="G47">
        <v>0.0019975077</v>
      </c>
      <c r="H47">
        <v>44.481054366</v>
      </c>
      <c r="I47">
        <v>4.942339374</v>
      </c>
      <c r="J47">
        <v>-29.35447601</v>
      </c>
      <c r="K47">
        <v>-0.3597</v>
      </c>
      <c r="L47">
        <v>-0.5879</v>
      </c>
      <c r="M47">
        <v>-0.1316</v>
      </c>
      <c r="N47">
        <v>0.6978675626</v>
      </c>
      <c r="O47">
        <v>0.5555187471</v>
      </c>
      <c r="P47">
        <v>0.8766925284</v>
      </c>
      <c r="Q47">
        <v>51</v>
      </c>
      <c r="R47">
        <v>1591</v>
      </c>
      <c r="S47">
        <v>32.801318658</v>
      </c>
      <c r="T47">
        <v>24.799611942</v>
      </c>
      <c r="U47">
        <v>43.384812159</v>
      </c>
      <c r="V47">
        <v>4.29552E-05</v>
      </c>
      <c r="W47">
        <v>32.055311125</v>
      </c>
      <c r="X47">
        <v>4.4886413756</v>
      </c>
      <c r="Y47">
        <v>-45.48490252</v>
      </c>
      <c r="Z47">
        <v>-0.5837</v>
      </c>
      <c r="AA47">
        <v>-0.8633</v>
      </c>
      <c r="AB47">
        <v>-0.304</v>
      </c>
      <c r="AC47">
        <v>0.5578380061</v>
      </c>
      <c r="AD47">
        <v>0.4217564001</v>
      </c>
      <c r="AE47">
        <v>0.7378269563</v>
      </c>
      <c r="AF47">
        <v>0.1229518739</v>
      </c>
      <c r="AG47">
        <v>0.2836</v>
      </c>
      <c r="AH47">
        <v>-0.0767</v>
      </c>
      <c r="AI47">
        <v>0.6439</v>
      </c>
      <c r="AJ47" s="4">
        <v>5.1063927E-07</v>
      </c>
      <c r="AK47">
        <v>-0.3944</v>
      </c>
      <c r="AL47">
        <v>-0.5484</v>
      </c>
      <c r="AM47">
        <v>-0.2405</v>
      </c>
    </row>
    <row r="48" spans="1:39" ht="12.75">
      <c r="A48" t="s">
        <v>61</v>
      </c>
      <c r="B48">
        <v>65</v>
      </c>
      <c r="C48">
        <v>1047</v>
      </c>
      <c r="D48">
        <v>61.005840489</v>
      </c>
      <c r="E48">
        <v>47.547684206</v>
      </c>
      <c r="F48">
        <v>78.273266847</v>
      </c>
      <c r="G48">
        <v>0.8038146656</v>
      </c>
      <c r="H48">
        <v>62.082139446</v>
      </c>
      <c r="I48">
        <v>7.7003416889</v>
      </c>
      <c r="J48">
        <v>-1.400150379</v>
      </c>
      <c r="K48">
        <v>-0.0316</v>
      </c>
      <c r="L48">
        <v>-0.2808</v>
      </c>
      <c r="M48">
        <v>0.2176</v>
      </c>
      <c r="N48">
        <v>0.9689045435</v>
      </c>
      <c r="O48">
        <v>0.7551599469</v>
      </c>
      <c r="P48">
        <v>1.2431485785</v>
      </c>
      <c r="Q48">
        <v>69</v>
      </c>
      <c r="R48">
        <v>1324</v>
      </c>
      <c r="S48">
        <v>50.999886542</v>
      </c>
      <c r="T48">
        <v>39.924077975</v>
      </c>
      <c r="U48">
        <v>65.148365579</v>
      </c>
      <c r="V48">
        <v>0.2545524988</v>
      </c>
      <c r="W48">
        <v>52.114803625</v>
      </c>
      <c r="X48">
        <v>6.2738850928</v>
      </c>
      <c r="Y48">
        <v>-11.37058103</v>
      </c>
      <c r="Z48">
        <v>-0.1423</v>
      </c>
      <c r="AA48">
        <v>-0.3872</v>
      </c>
      <c r="AB48">
        <v>0.1025</v>
      </c>
      <c r="AC48">
        <v>0.8673332714</v>
      </c>
      <c r="AD48">
        <v>0.6789717293</v>
      </c>
      <c r="AE48">
        <v>1.1079504069</v>
      </c>
      <c r="AF48">
        <v>0.3384169069</v>
      </c>
      <c r="AG48">
        <v>0.1704</v>
      </c>
      <c r="AH48">
        <v>-0.1784</v>
      </c>
      <c r="AI48">
        <v>0.5192</v>
      </c>
      <c r="AJ48">
        <v>0.2488008755</v>
      </c>
      <c r="AK48">
        <v>-0.1031</v>
      </c>
      <c r="AL48">
        <v>-0.2784</v>
      </c>
      <c r="AM48">
        <v>0.0721</v>
      </c>
    </row>
    <row r="49" spans="1:39" ht="12.75">
      <c r="A49" t="s">
        <v>59</v>
      </c>
      <c r="B49">
        <v>138</v>
      </c>
      <c r="C49">
        <v>3732</v>
      </c>
      <c r="D49">
        <v>35.834219272</v>
      </c>
      <c r="E49">
        <v>30.205871091</v>
      </c>
      <c r="F49">
        <v>42.511314008</v>
      </c>
      <c r="G49" s="4">
        <v>1.009484E-10</v>
      </c>
      <c r="H49">
        <v>36.977491961</v>
      </c>
      <c r="I49">
        <v>3.1477331523</v>
      </c>
      <c r="J49">
        <v>-41.27175417</v>
      </c>
      <c r="K49">
        <v>-0.5637</v>
      </c>
      <c r="L49">
        <v>-0.7345</v>
      </c>
      <c r="M49">
        <v>-0.3928</v>
      </c>
      <c r="N49">
        <v>0.569124818</v>
      </c>
      <c r="O49">
        <v>0.4797344895</v>
      </c>
      <c r="P49">
        <v>0.6751715076</v>
      </c>
      <c r="Q49">
        <v>128</v>
      </c>
      <c r="R49">
        <v>3403</v>
      </c>
      <c r="S49">
        <v>37.354027642</v>
      </c>
      <c r="T49">
        <v>31.376274379</v>
      </c>
      <c r="U49">
        <v>44.470652068</v>
      </c>
      <c r="V49" s="4">
        <v>3.4087124E-07</v>
      </c>
      <c r="W49">
        <v>37.613870115</v>
      </c>
      <c r="X49">
        <v>3.3246278281</v>
      </c>
      <c r="Y49">
        <v>-36.03169883</v>
      </c>
      <c r="Z49">
        <v>-0.4537</v>
      </c>
      <c r="AA49">
        <v>-0.6281</v>
      </c>
      <c r="AB49">
        <v>-0.2793</v>
      </c>
      <c r="AC49">
        <v>0.6352639818</v>
      </c>
      <c r="AD49">
        <v>0.5336028871</v>
      </c>
      <c r="AE49">
        <v>0.7562933715</v>
      </c>
      <c r="AF49">
        <v>0.6852694831</v>
      </c>
      <c r="AG49">
        <v>-0.0503</v>
      </c>
      <c r="AH49">
        <v>-0.2936</v>
      </c>
      <c r="AI49">
        <v>0.193</v>
      </c>
      <c r="AJ49" s="4">
        <v>8.887251E-21</v>
      </c>
      <c r="AK49">
        <v>-0.5266</v>
      </c>
      <c r="AL49">
        <v>-0.637</v>
      </c>
      <c r="AM49">
        <v>-0.4162</v>
      </c>
    </row>
    <row r="50" spans="1:39" ht="12.75">
      <c r="A50" t="s">
        <v>62</v>
      </c>
      <c r="B50">
        <v>114</v>
      </c>
      <c r="C50">
        <v>1604</v>
      </c>
      <c r="D50">
        <v>69.202348259</v>
      </c>
      <c r="E50">
        <v>57.423594019</v>
      </c>
      <c r="F50">
        <v>83.397166033</v>
      </c>
      <c r="G50">
        <v>0.3209814079</v>
      </c>
      <c r="H50">
        <v>71.072319202</v>
      </c>
      <c r="I50">
        <v>6.6565325761</v>
      </c>
      <c r="J50">
        <v>12.878197305</v>
      </c>
      <c r="K50">
        <v>0.0945</v>
      </c>
      <c r="L50">
        <v>-0.0921</v>
      </c>
      <c r="M50">
        <v>0.2811</v>
      </c>
      <c r="N50">
        <v>1.0990827946</v>
      </c>
      <c r="O50">
        <v>0.9120107305</v>
      </c>
      <c r="P50">
        <v>1.3245271672</v>
      </c>
      <c r="Q50">
        <v>121</v>
      </c>
      <c r="R50">
        <v>1493</v>
      </c>
      <c r="S50">
        <v>81.867458328</v>
      </c>
      <c r="T50">
        <v>68.360990387</v>
      </c>
      <c r="U50">
        <v>98.042475617</v>
      </c>
      <c r="V50">
        <v>0.0003211801</v>
      </c>
      <c r="W50">
        <v>81.044876088</v>
      </c>
      <c r="X50">
        <v>7.367716008</v>
      </c>
      <c r="Y50">
        <v>37.829556643</v>
      </c>
      <c r="Z50">
        <v>0.3309</v>
      </c>
      <c r="AA50">
        <v>0.1506</v>
      </c>
      <c r="AB50">
        <v>0.5112</v>
      </c>
      <c r="AC50">
        <v>1.392284871</v>
      </c>
      <c r="AD50">
        <v>1.1625861438</v>
      </c>
      <c r="AE50">
        <v>1.6673664763</v>
      </c>
      <c r="AF50">
        <v>0.180291807</v>
      </c>
      <c r="AG50">
        <v>-0.1768</v>
      </c>
      <c r="AH50">
        <v>-0.4355</v>
      </c>
      <c r="AI50">
        <v>0.0818</v>
      </c>
      <c r="AJ50">
        <v>0.000694063</v>
      </c>
      <c r="AK50">
        <v>0.1985</v>
      </c>
      <c r="AL50">
        <v>0.0838</v>
      </c>
      <c r="AM50">
        <v>0.3131</v>
      </c>
    </row>
    <row r="51" spans="1:39" ht="12.75">
      <c r="A51" t="s">
        <v>63</v>
      </c>
      <c r="B51">
        <v>70</v>
      </c>
      <c r="C51">
        <v>1032</v>
      </c>
      <c r="D51">
        <v>66.859247416</v>
      </c>
      <c r="E51">
        <v>52.869527066</v>
      </c>
      <c r="F51">
        <v>84.55076512</v>
      </c>
      <c r="G51">
        <v>0.6162444205</v>
      </c>
      <c r="H51">
        <v>67.829457364</v>
      </c>
      <c r="I51">
        <v>8.1071707997</v>
      </c>
      <c r="J51">
        <v>7.7278321217</v>
      </c>
      <c r="K51">
        <v>0.06</v>
      </c>
      <c r="L51">
        <v>-0.1747</v>
      </c>
      <c r="M51">
        <v>0.2948</v>
      </c>
      <c r="N51">
        <v>1.0618692912</v>
      </c>
      <c r="O51">
        <v>0.8396823088</v>
      </c>
      <c r="P51">
        <v>1.342848813</v>
      </c>
      <c r="Q51">
        <v>101</v>
      </c>
      <c r="R51">
        <v>1516</v>
      </c>
      <c r="S51">
        <v>67.467527477</v>
      </c>
      <c r="T51">
        <v>55.161834725</v>
      </c>
      <c r="U51">
        <v>82.518416701</v>
      </c>
      <c r="V51">
        <v>0.180835624</v>
      </c>
      <c r="W51">
        <v>66.622691293</v>
      </c>
      <c r="X51">
        <v>6.6292055548</v>
      </c>
      <c r="Y51">
        <v>13.302363412</v>
      </c>
      <c r="Z51">
        <v>0.1375</v>
      </c>
      <c r="AA51">
        <v>-0.0639</v>
      </c>
      <c r="AB51">
        <v>0.3389</v>
      </c>
      <c r="AC51">
        <v>1.147391402</v>
      </c>
      <c r="AD51">
        <v>0.9381137452</v>
      </c>
      <c r="AE51">
        <v>1.4033554418</v>
      </c>
      <c r="AF51">
        <v>0.9098308796</v>
      </c>
      <c r="AG51">
        <v>-0.0178</v>
      </c>
      <c r="AH51">
        <v>-0.3265</v>
      </c>
      <c r="AI51">
        <v>0.2908</v>
      </c>
      <c r="AJ51">
        <v>0.0692711509</v>
      </c>
      <c r="AK51">
        <v>0.1301</v>
      </c>
      <c r="AL51">
        <v>-0.0103</v>
      </c>
      <c r="AM51">
        <v>0.2706</v>
      </c>
    </row>
    <row r="52" spans="1:39" ht="12.75">
      <c r="A52" t="s">
        <v>58</v>
      </c>
      <c r="B52">
        <v>47</v>
      </c>
      <c r="C52">
        <v>1253</v>
      </c>
      <c r="D52">
        <v>33.794212897</v>
      </c>
      <c r="E52">
        <v>24.200742728</v>
      </c>
      <c r="F52">
        <v>47.19065188</v>
      </c>
      <c r="G52">
        <v>0.0002596006</v>
      </c>
      <c r="H52">
        <v>37.509976057</v>
      </c>
      <c r="I52">
        <v>5.4713923387</v>
      </c>
      <c r="J52">
        <v>-40.42605439</v>
      </c>
      <c r="K52">
        <v>-0.6223</v>
      </c>
      <c r="L52">
        <v>-0.9562</v>
      </c>
      <c r="M52">
        <v>-0.2884</v>
      </c>
      <c r="N52">
        <v>0.5367251096</v>
      </c>
      <c r="O52">
        <v>0.3843600776</v>
      </c>
      <c r="P52">
        <v>0.7494895022</v>
      </c>
      <c r="Q52">
        <v>61</v>
      </c>
      <c r="R52">
        <v>1720</v>
      </c>
      <c r="S52">
        <v>35.305620409</v>
      </c>
      <c r="T52">
        <v>27.441723122</v>
      </c>
      <c r="U52">
        <v>45.423052589</v>
      </c>
      <c r="V52">
        <v>7.25308E-05</v>
      </c>
      <c r="W52">
        <v>35.465116279</v>
      </c>
      <c r="X52">
        <v>4.5408428348</v>
      </c>
      <c r="Y52">
        <v>-39.68599264</v>
      </c>
      <c r="Z52">
        <v>-0.5101</v>
      </c>
      <c r="AA52">
        <v>-0.7621</v>
      </c>
      <c r="AB52">
        <v>-0.2581</v>
      </c>
      <c r="AC52">
        <v>0.6004275955</v>
      </c>
      <c r="AD52">
        <v>0.4666896556</v>
      </c>
      <c r="AE52">
        <v>0.7724904401</v>
      </c>
      <c r="AF52">
        <v>0.8053666466</v>
      </c>
      <c r="AG52">
        <v>-0.0525</v>
      </c>
      <c r="AH52">
        <v>-0.4704</v>
      </c>
      <c r="AI52">
        <v>0.3653</v>
      </c>
      <c r="AJ52">
        <v>1.94611E-05</v>
      </c>
      <c r="AK52">
        <v>-0.3941</v>
      </c>
      <c r="AL52">
        <v>-0.575</v>
      </c>
      <c r="AM52">
        <v>-0.2133</v>
      </c>
    </row>
    <row r="53" spans="1:39" ht="12.75">
      <c r="A53" t="s">
        <v>60</v>
      </c>
      <c r="B53">
        <v>241</v>
      </c>
      <c r="C53">
        <v>2292</v>
      </c>
      <c r="D53">
        <v>100.81851239</v>
      </c>
      <c r="E53">
        <v>88.73657186</v>
      </c>
      <c r="F53">
        <v>114.54547124</v>
      </c>
      <c r="G53" s="4">
        <v>4.894356E-13</v>
      </c>
      <c r="H53">
        <v>105.14834206</v>
      </c>
      <c r="I53">
        <v>6.7732001293</v>
      </c>
      <c r="J53">
        <v>66.998283362</v>
      </c>
      <c r="K53">
        <v>0.4708</v>
      </c>
      <c r="L53">
        <v>0.3431</v>
      </c>
      <c r="M53">
        <v>0.5984</v>
      </c>
      <c r="N53">
        <v>1.6012157843</v>
      </c>
      <c r="O53">
        <v>1.409328467</v>
      </c>
      <c r="P53">
        <v>1.8192295464</v>
      </c>
      <c r="Q53">
        <v>188</v>
      </c>
      <c r="R53">
        <v>2280</v>
      </c>
      <c r="S53">
        <v>77.979097301</v>
      </c>
      <c r="T53">
        <v>67.503419744</v>
      </c>
      <c r="U53">
        <v>90.08046761</v>
      </c>
      <c r="V53">
        <v>0.0001254851</v>
      </c>
      <c r="W53">
        <v>82.456140351</v>
      </c>
      <c r="X53">
        <v>6.0137321056</v>
      </c>
      <c r="Y53">
        <v>40.229633452</v>
      </c>
      <c r="Z53">
        <v>0.2823</v>
      </c>
      <c r="AA53">
        <v>0.138</v>
      </c>
      <c r="AB53">
        <v>0.4265</v>
      </c>
      <c r="AC53">
        <v>1.326157177</v>
      </c>
      <c r="AD53">
        <v>1.1480018064</v>
      </c>
      <c r="AE53">
        <v>1.5319600093</v>
      </c>
      <c r="AF53">
        <v>0.0111455758</v>
      </c>
      <c r="AG53">
        <v>0.2481</v>
      </c>
      <c r="AH53">
        <v>0.0565</v>
      </c>
      <c r="AI53">
        <v>0.4397</v>
      </c>
      <c r="AJ53" s="4">
        <v>4.362961E-18</v>
      </c>
      <c r="AK53">
        <v>0.3786</v>
      </c>
      <c r="AL53">
        <v>0.293</v>
      </c>
      <c r="AM53">
        <v>0.4642</v>
      </c>
    </row>
    <row r="54" spans="1:39" ht="12.75">
      <c r="A54" t="s">
        <v>67</v>
      </c>
      <c r="B54">
        <v>107</v>
      </c>
      <c r="C54">
        <v>4039</v>
      </c>
      <c r="D54">
        <v>26.681902405</v>
      </c>
      <c r="E54">
        <v>22.022397147</v>
      </c>
      <c r="F54">
        <v>32.327267156</v>
      </c>
      <c r="G54" s="4">
        <v>1.82124E-18</v>
      </c>
      <c r="H54">
        <v>26.491705868</v>
      </c>
      <c r="I54">
        <v>2.5610498719</v>
      </c>
      <c r="J54">
        <v>-57.92544783</v>
      </c>
      <c r="K54">
        <v>-0.8586</v>
      </c>
      <c r="L54">
        <v>-1.0505</v>
      </c>
      <c r="M54">
        <v>-0.6666</v>
      </c>
      <c r="N54">
        <v>0.4237662536</v>
      </c>
      <c r="O54">
        <v>0.3497632437</v>
      </c>
      <c r="P54">
        <v>0.513426842</v>
      </c>
      <c r="Q54">
        <v>70</v>
      </c>
      <c r="R54">
        <v>3918</v>
      </c>
      <c r="S54">
        <v>17.419213286</v>
      </c>
      <c r="T54">
        <v>13.657618768</v>
      </c>
      <c r="U54">
        <v>22.216829791</v>
      </c>
      <c r="V54" s="4">
        <v>1.110005E-22</v>
      </c>
      <c r="W54">
        <v>17.866258295</v>
      </c>
      <c r="X54">
        <v>2.1354263056</v>
      </c>
      <c r="Y54">
        <v>-69.61561818</v>
      </c>
      <c r="Z54">
        <v>-1.2166</v>
      </c>
      <c r="AA54">
        <v>-1.4599</v>
      </c>
      <c r="AB54">
        <v>-0.9733</v>
      </c>
      <c r="AC54">
        <v>0.2962411148</v>
      </c>
      <c r="AD54">
        <v>0.2322692847</v>
      </c>
      <c r="AE54">
        <v>0.3778321281</v>
      </c>
      <c r="AF54">
        <v>0.0081186988</v>
      </c>
      <c r="AG54">
        <v>0.4176</v>
      </c>
      <c r="AH54">
        <v>0.1084</v>
      </c>
      <c r="AI54">
        <v>0.7269</v>
      </c>
      <c r="AJ54" s="4">
        <v>1.871349E-41</v>
      </c>
      <c r="AK54">
        <v>-0.9033</v>
      </c>
      <c r="AL54">
        <v>-1.0346</v>
      </c>
      <c r="AM54">
        <v>-0.772</v>
      </c>
    </row>
    <row r="55" spans="1:39" ht="12.75">
      <c r="A55" t="s">
        <v>65</v>
      </c>
      <c r="B55">
        <v>137</v>
      </c>
      <c r="C55">
        <v>2829</v>
      </c>
      <c r="D55">
        <v>48.587612712</v>
      </c>
      <c r="E55">
        <v>41.004023691</v>
      </c>
      <c r="F55">
        <v>57.573767075</v>
      </c>
      <c r="G55">
        <v>0.0027573789</v>
      </c>
      <c r="H55">
        <v>48.427006009</v>
      </c>
      <c r="I55">
        <v>4.1373983424</v>
      </c>
      <c r="J55">
        <v>-23.08745232</v>
      </c>
      <c r="K55">
        <v>-0.2592</v>
      </c>
      <c r="L55">
        <v>-0.4289</v>
      </c>
      <c r="M55">
        <v>-0.0895</v>
      </c>
      <c r="N55">
        <v>0.7716762582</v>
      </c>
      <c r="O55">
        <v>0.651232481</v>
      </c>
      <c r="P55">
        <v>0.9143958031</v>
      </c>
      <c r="Q55">
        <v>135</v>
      </c>
      <c r="R55">
        <v>2770</v>
      </c>
      <c r="S55">
        <v>48.814893526</v>
      </c>
      <c r="T55">
        <v>41.091631065</v>
      </c>
      <c r="U55">
        <v>57.989760158</v>
      </c>
      <c r="V55">
        <v>0.0341735298</v>
      </c>
      <c r="W55">
        <v>48.736462094</v>
      </c>
      <c r="X55">
        <v>4.1945668009</v>
      </c>
      <c r="Y55">
        <v>-17.11598207</v>
      </c>
      <c r="Z55">
        <v>-0.1861</v>
      </c>
      <c r="AA55">
        <v>-0.3584</v>
      </c>
      <c r="AB55">
        <v>-0.0139</v>
      </c>
      <c r="AC55">
        <v>0.8301740291</v>
      </c>
      <c r="AD55">
        <v>0.6988278056</v>
      </c>
      <c r="AE55">
        <v>0.9862070643</v>
      </c>
      <c r="AF55">
        <v>0.9129170855</v>
      </c>
      <c r="AG55">
        <v>-0.0134</v>
      </c>
      <c r="AH55">
        <v>-0.2544</v>
      </c>
      <c r="AI55">
        <v>0.2275</v>
      </c>
      <c r="AJ55">
        <v>8.42837E-05</v>
      </c>
      <c r="AK55">
        <v>-0.2149</v>
      </c>
      <c r="AL55">
        <v>-0.3221</v>
      </c>
      <c r="AM55">
        <v>-0.1078</v>
      </c>
    </row>
    <row r="56" spans="1:39" ht="12.75">
      <c r="A56" t="s">
        <v>68</v>
      </c>
      <c r="B56">
        <v>70</v>
      </c>
      <c r="C56">
        <v>2697</v>
      </c>
      <c r="D56">
        <v>26.05748109</v>
      </c>
      <c r="E56">
        <v>20.47631279</v>
      </c>
      <c r="F56">
        <v>33.159892003</v>
      </c>
      <c r="G56" s="4">
        <v>7.285443E-13</v>
      </c>
      <c r="H56">
        <v>25.954764553</v>
      </c>
      <c r="I56">
        <v>3.1021877143</v>
      </c>
      <c r="J56">
        <v>-58.77822664</v>
      </c>
      <c r="K56">
        <v>-0.8823</v>
      </c>
      <c r="L56">
        <v>-1.1233</v>
      </c>
      <c r="M56">
        <v>-0.6412</v>
      </c>
      <c r="N56">
        <v>0.4138490941</v>
      </c>
      <c r="O56">
        <v>0.325208084</v>
      </c>
      <c r="P56">
        <v>0.5266507234</v>
      </c>
      <c r="Q56">
        <v>76</v>
      </c>
      <c r="R56">
        <v>2551</v>
      </c>
      <c r="S56">
        <v>29.468142078</v>
      </c>
      <c r="T56">
        <v>23.398960908</v>
      </c>
      <c r="U56">
        <v>37.111536745</v>
      </c>
      <c r="V56" s="4">
        <v>4.3234219E-09</v>
      </c>
      <c r="W56">
        <v>29.792238338</v>
      </c>
      <c r="X56">
        <v>3.417404111</v>
      </c>
      <c r="Y56">
        <v>-49.33361368</v>
      </c>
      <c r="Z56">
        <v>-0.6908</v>
      </c>
      <c r="AA56">
        <v>-0.9215</v>
      </c>
      <c r="AB56">
        <v>-0.4602</v>
      </c>
      <c r="AC56">
        <v>0.5011520967</v>
      </c>
      <c r="AD56">
        <v>0.3979361267</v>
      </c>
      <c r="AE56">
        <v>0.6311400428</v>
      </c>
      <c r="AF56">
        <v>0.4379492551</v>
      </c>
      <c r="AG56">
        <v>-0.1318</v>
      </c>
      <c r="AH56">
        <v>-0.4648</v>
      </c>
      <c r="AI56">
        <v>0.2012</v>
      </c>
      <c r="AJ56" s="4">
        <v>1.441663E-24</v>
      </c>
      <c r="AK56">
        <v>-0.7664</v>
      </c>
      <c r="AL56">
        <v>-0.9132</v>
      </c>
      <c r="AM56">
        <v>-0.6196</v>
      </c>
    </row>
    <row r="57" spans="1:39" ht="12.75">
      <c r="A57" t="s">
        <v>69</v>
      </c>
      <c r="B57">
        <v>202</v>
      </c>
      <c r="C57">
        <v>4771</v>
      </c>
      <c r="D57">
        <v>42.070151537</v>
      </c>
      <c r="E57">
        <v>36.548493627</v>
      </c>
      <c r="F57">
        <v>48.426008151</v>
      </c>
      <c r="G57" s="4">
        <v>1.9435249E-08</v>
      </c>
      <c r="H57">
        <v>42.339132257</v>
      </c>
      <c r="I57">
        <v>2.9789709502</v>
      </c>
      <c r="J57">
        <v>-32.75631106</v>
      </c>
      <c r="K57">
        <v>-0.4032</v>
      </c>
      <c r="L57">
        <v>-0.5439</v>
      </c>
      <c r="M57">
        <v>-0.2625</v>
      </c>
      <c r="N57">
        <v>0.6681648945</v>
      </c>
      <c r="O57">
        <v>0.5804690379</v>
      </c>
      <c r="P57">
        <v>0.7691096286</v>
      </c>
      <c r="Q57">
        <v>173</v>
      </c>
      <c r="R57">
        <v>4623</v>
      </c>
      <c r="S57">
        <v>37.844905233</v>
      </c>
      <c r="T57">
        <v>32.534702298</v>
      </c>
      <c r="U57">
        <v>44.021821346</v>
      </c>
      <c r="V57" s="4">
        <v>1.1129306E-08</v>
      </c>
      <c r="W57">
        <v>37.421587714</v>
      </c>
      <c r="X57">
        <v>2.845110629</v>
      </c>
      <c r="Y57">
        <v>-36.3587053</v>
      </c>
      <c r="Z57">
        <v>-0.4407</v>
      </c>
      <c r="AA57">
        <v>-0.5918</v>
      </c>
      <c r="AB57">
        <v>-0.2895</v>
      </c>
      <c r="AC57">
        <v>0.6436121272</v>
      </c>
      <c r="AD57">
        <v>0.5533037756</v>
      </c>
      <c r="AE57">
        <v>0.7486602993</v>
      </c>
      <c r="AF57">
        <v>0.354718503</v>
      </c>
      <c r="AG57">
        <v>0.0971</v>
      </c>
      <c r="AH57">
        <v>-0.1085</v>
      </c>
      <c r="AI57">
        <v>0.3026</v>
      </c>
      <c r="AJ57" s="4">
        <v>2.994867E-13</v>
      </c>
      <c r="AK57">
        <v>-0.3289</v>
      </c>
      <c r="AL57">
        <v>-0.4173</v>
      </c>
      <c r="AM57">
        <v>-0.2405</v>
      </c>
    </row>
    <row r="58" spans="1:39" ht="12.75">
      <c r="A58" t="s">
        <v>64</v>
      </c>
      <c r="B58">
        <v>243</v>
      </c>
      <c r="C58">
        <v>3818</v>
      </c>
      <c r="D58">
        <v>64.425210041</v>
      </c>
      <c r="E58">
        <v>56.691918544</v>
      </c>
      <c r="F58">
        <v>73.213392586</v>
      </c>
      <c r="G58">
        <v>0.7250589964</v>
      </c>
      <c r="H58">
        <v>63.645887899</v>
      </c>
      <c r="I58">
        <v>4.0828856124</v>
      </c>
      <c r="J58">
        <v>1.0834199961</v>
      </c>
      <c r="K58">
        <v>0.0229</v>
      </c>
      <c r="L58">
        <v>-0.1049</v>
      </c>
      <c r="M58">
        <v>0.1508</v>
      </c>
      <c r="N58">
        <v>1.0232115192</v>
      </c>
      <c r="O58">
        <v>0.9003901433</v>
      </c>
      <c r="P58">
        <v>1.162786844</v>
      </c>
      <c r="Q58">
        <v>175</v>
      </c>
      <c r="R58">
        <v>3682</v>
      </c>
      <c r="S58">
        <v>47.353805345</v>
      </c>
      <c r="T58">
        <v>40.753099266</v>
      </c>
      <c r="U58">
        <v>55.023615899</v>
      </c>
      <c r="V58">
        <v>0.0047013352</v>
      </c>
      <c r="W58">
        <v>47.52851711</v>
      </c>
      <c r="X58">
        <v>3.5928181845</v>
      </c>
      <c r="Y58">
        <v>-19.17028247</v>
      </c>
      <c r="Z58">
        <v>-0.2165</v>
      </c>
      <c r="AA58">
        <v>-0.3666</v>
      </c>
      <c r="AB58">
        <v>-0.0664</v>
      </c>
      <c r="AC58">
        <v>0.805325927</v>
      </c>
      <c r="AD58">
        <v>0.69307054</v>
      </c>
      <c r="AE58">
        <v>0.9357631167</v>
      </c>
      <c r="AF58">
        <v>0.0028084075</v>
      </c>
      <c r="AG58">
        <v>0.2991</v>
      </c>
      <c r="AH58">
        <v>0.1029</v>
      </c>
      <c r="AI58">
        <v>0.4953</v>
      </c>
      <c r="AJ58">
        <v>0.0804194216</v>
      </c>
      <c r="AK58">
        <v>-0.077</v>
      </c>
      <c r="AL58">
        <v>-0.1633</v>
      </c>
      <c r="AM58">
        <v>0.0093</v>
      </c>
    </row>
    <row r="59" spans="1:39" ht="12.75">
      <c r="A59" t="s">
        <v>66</v>
      </c>
      <c r="B59">
        <v>90</v>
      </c>
      <c r="C59">
        <v>3247</v>
      </c>
      <c r="D59">
        <v>27.126831621</v>
      </c>
      <c r="E59">
        <v>21.891275541</v>
      </c>
      <c r="F59">
        <v>33.614532529</v>
      </c>
      <c r="G59" s="4">
        <v>1.400531E-14</v>
      </c>
      <c r="H59">
        <v>27.71789344</v>
      </c>
      <c r="I59">
        <v>2.9217225071</v>
      </c>
      <c r="J59">
        <v>-55.97799706</v>
      </c>
      <c r="K59">
        <v>-0.842</v>
      </c>
      <c r="L59">
        <v>-1.0565</v>
      </c>
      <c r="M59">
        <v>-0.6276</v>
      </c>
      <c r="N59">
        <v>0.4308326908</v>
      </c>
      <c r="O59">
        <v>0.3476807494</v>
      </c>
      <c r="P59">
        <v>0.5338713972</v>
      </c>
      <c r="Q59">
        <v>58</v>
      </c>
      <c r="R59">
        <v>3064</v>
      </c>
      <c r="S59">
        <v>18.206588958</v>
      </c>
      <c r="T59">
        <v>13.853506992</v>
      </c>
      <c r="U59">
        <v>23.927506709</v>
      </c>
      <c r="V59" s="4">
        <v>4.123857E-17</v>
      </c>
      <c r="W59">
        <v>18.929503916</v>
      </c>
      <c r="X59">
        <v>2.4855656351</v>
      </c>
      <c r="Y59">
        <v>-67.8074018</v>
      </c>
      <c r="Z59">
        <v>-1.1724</v>
      </c>
      <c r="AA59">
        <v>-1.4456</v>
      </c>
      <c r="AB59">
        <v>-0.8991</v>
      </c>
      <c r="AC59">
        <v>0.3096316763</v>
      </c>
      <c r="AD59">
        <v>0.235600672</v>
      </c>
      <c r="AE59">
        <v>0.4069248792</v>
      </c>
      <c r="AF59">
        <v>0.0275164372</v>
      </c>
      <c r="AG59">
        <v>0.39</v>
      </c>
      <c r="AH59">
        <v>0.0432</v>
      </c>
      <c r="AI59">
        <v>0.7367</v>
      </c>
      <c r="AJ59" s="4">
        <v>4.771079E-33</v>
      </c>
      <c r="AK59">
        <v>-0.911</v>
      </c>
      <c r="AL59">
        <v>-1.0601</v>
      </c>
      <c r="AM59">
        <v>-0.7619</v>
      </c>
    </row>
    <row r="60" spans="1:39" ht="12.75">
      <c r="A60" t="s">
        <v>45</v>
      </c>
      <c r="B60">
        <v>74</v>
      </c>
      <c r="C60">
        <v>1935</v>
      </c>
      <c r="D60">
        <v>37.861939746</v>
      </c>
      <c r="E60">
        <v>29.83731363</v>
      </c>
      <c r="F60">
        <v>48.044756947</v>
      </c>
      <c r="G60">
        <v>2.84898E-05</v>
      </c>
      <c r="H60">
        <v>38.242894057</v>
      </c>
      <c r="I60">
        <v>4.4456461328</v>
      </c>
      <c r="J60">
        <v>-39.26202227</v>
      </c>
      <c r="K60">
        <v>-0.5086</v>
      </c>
      <c r="L60">
        <v>-0.7468</v>
      </c>
      <c r="M60">
        <v>-0.2704</v>
      </c>
      <c r="N60">
        <v>0.6013293998</v>
      </c>
      <c r="O60">
        <v>0.4738810008</v>
      </c>
      <c r="P60">
        <v>0.7630545359</v>
      </c>
      <c r="Q60">
        <v>93</v>
      </c>
      <c r="R60">
        <v>1717</v>
      </c>
      <c r="S60">
        <v>52.628670882</v>
      </c>
      <c r="T60">
        <v>42.769570225</v>
      </c>
      <c r="U60">
        <v>64.760458994</v>
      </c>
      <c r="V60">
        <v>0.2947321097</v>
      </c>
      <c r="W60">
        <v>54.164239953</v>
      </c>
      <c r="X60">
        <v>5.6165700413</v>
      </c>
      <c r="Y60">
        <v>-7.885192266</v>
      </c>
      <c r="Z60">
        <v>-0.1109</v>
      </c>
      <c r="AA60">
        <v>-0.3183</v>
      </c>
      <c r="AB60">
        <v>0.0965</v>
      </c>
      <c r="AC60">
        <v>0.8950333105</v>
      </c>
      <c r="AD60">
        <v>0.7273637997</v>
      </c>
      <c r="AE60">
        <v>1.1013534454</v>
      </c>
      <c r="AF60">
        <v>0.0355368516</v>
      </c>
      <c r="AG60">
        <v>-0.3381</v>
      </c>
      <c r="AH60">
        <v>-0.6533</v>
      </c>
      <c r="AI60">
        <v>-0.0229</v>
      </c>
      <c r="AJ60">
        <v>0.0001350687</v>
      </c>
      <c r="AK60">
        <v>-0.2715</v>
      </c>
      <c r="AL60">
        <v>-0.4109</v>
      </c>
      <c r="AM60">
        <v>-0.1321</v>
      </c>
    </row>
    <row r="61" spans="1:39" ht="12.75">
      <c r="A61" t="s">
        <v>42</v>
      </c>
      <c r="B61">
        <v>209</v>
      </c>
      <c r="C61">
        <v>4506</v>
      </c>
      <c r="D61">
        <v>47.774974439</v>
      </c>
      <c r="E61">
        <v>41.682636151</v>
      </c>
      <c r="F61">
        <v>54.757769503</v>
      </c>
      <c r="G61">
        <v>7.30206E-05</v>
      </c>
      <c r="H61">
        <v>46.382600976</v>
      </c>
      <c r="I61">
        <v>3.2083515967</v>
      </c>
      <c r="J61">
        <v>-26.33440919</v>
      </c>
      <c r="K61">
        <v>-0.2761</v>
      </c>
      <c r="L61">
        <v>-0.4125</v>
      </c>
      <c r="M61">
        <v>-0.1396</v>
      </c>
      <c r="N61">
        <v>0.7587698068</v>
      </c>
      <c r="O61">
        <v>0.6620103129</v>
      </c>
      <c r="P61">
        <v>0.869671678</v>
      </c>
      <c r="Q61">
        <v>147</v>
      </c>
      <c r="R61">
        <v>4020</v>
      </c>
      <c r="S61">
        <v>34.179450108</v>
      </c>
      <c r="T61">
        <v>28.730095045</v>
      </c>
      <c r="U61">
        <v>40.662406714</v>
      </c>
      <c r="V61" s="4">
        <v>9.215622E-10</v>
      </c>
      <c r="W61">
        <v>36.567164179</v>
      </c>
      <c r="X61">
        <v>3.0160088689</v>
      </c>
      <c r="Y61">
        <v>-37.81178688</v>
      </c>
      <c r="Z61">
        <v>-0.5425</v>
      </c>
      <c r="AA61">
        <v>-0.7162</v>
      </c>
      <c r="AB61">
        <v>-0.3689</v>
      </c>
      <c r="AC61">
        <v>0.5812752986</v>
      </c>
      <c r="AD61">
        <v>0.4886004463</v>
      </c>
      <c r="AE61">
        <v>0.6915281706</v>
      </c>
      <c r="AF61">
        <v>0.0036616051</v>
      </c>
      <c r="AG61">
        <v>0.3261</v>
      </c>
      <c r="AH61">
        <v>0.1062</v>
      </c>
      <c r="AI61">
        <v>0.546</v>
      </c>
      <c r="AJ61" s="4">
        <v>2.174312E-14</v>
      </c>
      <c r="AK61">
        <v>-0.3742</v>
      </c>
      <c r="AL61">
        <v>-0.4702</v>
      </c>
      <c r="AM61">
        <v>-0.2782</v>
      </c>
    </row>
    <row r="62" spans="1:39" ht="12.75">
      <c r="A62" t="s">
        <v>43</v>
      </c>
      <c r="B62">
        <v>233</v>
      </c>
      <c r="C62">
        <v>2875</v>
      </c>
      <c r="D62">
        <v>81.719180984</v>
      </c>
      <c r="E62">
        <v>71.676751959</v>
      </c>
      <c r="F62">
        <v>93.168626621</v>
      </c>
      <c r="G62">
        <v>9.72759E-05</v>
      </c>
      <c r="H62">
        <v>81.043478261</v>
      </c>
      <c r="I62">
        <v>5.3093347904</v>
      </c>
      <c r="J62">
        <v>28.714552053</v>
      </c>
      <c r="K62">
        <v>0.2607</v>
      </c>
      <c r="L62">
        <v>0.1296</v>
      </c>
      <c r="M62">
        <v>0.3919</v>
      </c>
      <c r="N62">
        <v>1.2978771396</v>
      </c>
      <c r="O62">
        <v>1.1383816711</v>
      </c>
      <c r="P62">
        <v>1.4797190716</v>
      </c>
      <c r="Q62">
        <v>196</v>
      </c>
      <c r="R62">
        <v>2410</v>
      </c>
      <c r="S62">
        <v>81.967447377</v>
      </c>
      <c r="T62">
        <v>71.181952109</v>
      </c>
      <c r="U62">
        <v>94.38716178</v>
      </c>
      <c r="V62" s="4">
        <v>3.9393512E-06</v>
      </c>
      <c r="W62">
        <v>81.32780083</v>
      </c>
      <c r="X62">
        <v>5.8091286307</v>
      </c>
      <c r="Y62">
        <v>38.310714658</v>
      </c>
      <c r="Z62">
        <v>0.3322</v>
      </c>
      <c r="AA62">
        <v>0.1911</v>
      </c>
      <c r="AB62">
        <v>0.4732</v>
      </c>
      <c r="AC62">
        <v>1.393985342</v>
      </c>
      <c r="AD62">
        <v>1.210561034</v>
      </c>
      <c r="AE62">
        <v>1.6052021163</v>
      </c>
      <c r="AF62">
        <v>0.9038141118</v>
      </c>
      <c r="AG62">
        <v>-0.0118</v>
      </c>
      <c r="AH62">
        <v>-0.2034</v>
      </c>
      <c r="AI62">
        <v>0.1798</v>
      </c>
      <c r="AJ62" s="4">
        <v>2.239347E-10</v>
      </c>
      <c r="AK62">
        <v>0.2823</v>
      </c>
      <c r="AL62">
        <v>0.1951</v>
      </c>
      <c r="AM62">
        <v>0.3695</v>
      </c>
    </row>
    <row r="63" spans="1:39" ht="12.75">
      <c r="A63" t="s">
        <v>44</v>
      </c>
      <c r="B63">
        <v>506</v>
      </c>
      <c r="C63">
        <v>4904</v>
      </c>
      <c r="D63">
        <v>104.83342298</v>
      </c>
      <c r="E63">
        <v>95.977770316</v>
      </c>
      <c r="F63">
        <v>114.50616676</v>
      </c>
      <c r="G63" s="4">
        <v>1.023539E-29</v>
      </c>
      <c r="H63">
        <v>103.18107667</v>
      </c>
      <c r="I63">
        <v>4.586958352</v>
      </c>
      <c r="J63">
        <v>63.873840921</v>
      </c>
      <c r="K63">
        <v>0.5098</v>
      </c>
      <c r="L63">
        <v>0.4216</v>
      </c>
      <c r="M63">
        <v>0.5981</v>
      </c>
      <c r="N63">
        <v>1.6649812383</v>
      </c>
      <c r="O63">
        <v>1.5243343423</v>
      </c>
      <c r="P63">
        <v>1.8186053065</v>
      </c>
      <c r="Q63">
        <v>397</v>
      </c>
      <c r="R63">
        <v>4461</v>
      </c>
      <c r="S63">
        <v>90.306430717</v>
      </c>
      <c r="T63">
        <v>81.736101331</v>
      </c>
      <c r="U63">
        <v>99.775390507</v>
      </c>
      <c r="V63" s="4">
        <v>3.354687E-17</v>
      </c>
      <c r="W63">
        <v>88.993499215</v>
      </c>
      <c r="X63">
        <v>4.4664556927</v>
      </c>
      <c r="Y63">
        <v>51.347440245</v>
      </c>
      <c r="Z63">
        <v>0.4291</v>
      </c>
      <c r="AA63">
        <v>0.3293</v>
      </c>
      <c r="AB63">
        <v>0.5288</v>
      </c>
      <c r="AC63">
        <v>1.5358028673</v>
      </c>
      <c r="AD63">
        <v>1.3900509387</v>
      </c>
      <c r="AE63">
        <v>1.6968374191</v>
      </c>
      <c r="AF63">
        <v>0.0366227817</v>
      </c>
      <c r="AG63">
        <v>0.1404</v>
      </c>
      <c r="AH63">
        <v>0.0087</v>
      </c>
      <c r="AI63">
        <v>0.272</v>
      </c>
      <c r="AJ63" s="4">
        <v>2.420815E-55</v>
      </c>
      <c r="AK63">
        <v>0.4696</v>
      </c>
      <c r="AL63">
        <v>0.4108</v>
      </c>
      <c r="AM63">
        <v>0.5283</v>
      </c>
    </row>
    <row r="64" spans="1:39" ht="12.75">
      <c r="A64" t="s">
        <v>38</v>
      </c>
      <c r="B64">
        <v>195</v>
      </c>
      <c r="C64">
        <v>5253</v>
      </c>
      <c r="D64">
        <v>37.892712631</v>
      </c>
      <c r="E64">
        <v>32.895693053</v>
      </c>
      <c r="F64">
        <v>43.648804365</v>
      </c>
      <c r="G64" s="4">
        <v>1.952535E-12</v>
      </c>
      <c r="H64">
        <v>37.121644774</v>
      </c>
      <c r="I64">
        <v>2.6583361972</v>
      </c>
      <c r="J64">
        <v>-41.04280836</v>
      </c>
      <c r="K64">
        <v>-0.5078</v>
      </c>
      <c r="L64">
        <v>-0.6492</v>
      </c>
      <c r="M64">
        <v>-0.3664</v>
      </c>
      <c r="N64">
        <v>0.6018181397</v>
      </c>
      <c r="O64">
        <v>0.5224546733</v>
      </c>
      <c r="P64">
        <v>0.6932373119</v>
      </c>
      <c r="Q64">
        <v>154</v>
      </c>
      <c r="R64">
        <v>5470</v>
      </c>
      <c r="S64">
        <v>28.936069375</v>
      </c>
      <c r="T64">
        <v>24.680148651</v>
      </c>
      <c r="U64">
        <v>33.925894156</v>
      </c>
      <c r="V64" s="4">
        <v>2.423517E-18</v>
      </c>
      <c r="W64">
        <v>28.153564899</v>
      </c>
      <c r="X64">
        <v>2.2686789115</v>
      </c>
      <c r="Y64">
        <v>-52.12043555</v>
      </c>
      <c r="Z64">
        <v>-0.7091</v>
      </c>
      <c r="AA64">
        <v>-0.8682</v>
      </c>
      <c r="AB64">
        <v>-0.55</v>
      </c>
      <c r="AC64">
        <v>0.4921033637</v>
      </c>
      <c r="AD64">
        <v>0.419724739</v>
      </c>
      <c r="AE64">
        <v>0.5769631809</v>
      </c>
      <c r="AF64">
        <v>0.0158260525</v>
      </c>
      <c r="AG64">
        <v>0.2609</v>
      </c>
      <c r="AH64">
        <v>0.049</v>
      </c>
      <c r="AI64">
        <v>0.4728</v>
      </c>
      <c r="AJ64" s="4">
        <v>3.859682E-31</v>
      </c>
      <c r="AK64">
        <v>-0.5571</v>
      </c>
      <c r="AL64">
        <v>-0.6512</v>
      </c>
      <c r="AM64">
        <v>-0.463</v>
      </c>
    </row>
    <row r="65" spans="1:39" ht="12.75">
      <c r="A65" t="s">
        <v>37</v>
      </c>
      <c r="B65">
        <v>393</v>
      </c>
      <c r="C65">
        <v>8718</v>
      </c>
      <c r="D65">
        <v>45.181114279</v>
      </c>
      <c r="E65">
        <v>40.859867102</v>
      </c>
      <c r="F65">
        <v>49.959366788</v>
      </c>
      <c r="G65" s="4">
        <v>9.77608E-11</v>
      </c>
      <c r="H65">
        <v>45.079146593</v>
      </c>
      <c r="I65">
        <v>2.2739421429</v>
      </c>
      <c r="J65">
        <v>-28.40457634</v>
      </c>
      <c r="K65">
        <v>-0.3319</v>
      </c>
      <c r="L65">
        <v>-0.4324</v>
      </c>
      <c r="M65">
        <v>-0.2313</v>
      </c>
      <c r="N65">
        <v>0.7175737037</v>
      </c>
      <c r="O65">
        <v>0.6489429629</v>
      </c>
      <c r="P65">
        <v>0.7934626764</v>
      </c>
      <c r="Q65">
        <v>354</v>
      </c>
      <c r="R65">
        <v>7755</v>
      </c>
      <c r="S65">
        <v>44.919644485</v>
      </c>
      <c r="T65">
        <v>40.364419125</v>
      </c>
      <c r="U65">
        <v>49.988938386</v>
      </c>
      <c r="V65" s="4">
        <v>7.9779058E-07</v>
      </c>
      <c r="W65">
        <v>45.647969052</v>
      </c>
      <c r="X65">
        <v>2.4261621821</v>
      </c>
      <c r="Y65">
        <v>-22.36845017</v>
      </c>
      <c r="Z65">
        <v>-0.2693</v>
      </c>
      <c r="AA65">
        <v>-0.3762</v>
      </c>
      <c r="AB65">
        <v>-0.1624</v>
      </c>
      <c r="AC65">
        <v>0.7639291936</v>
      </c>
      <c r="AD65">
        <v>0.686460423</v>
      </c>
      <c r="AE65">
        <v>0.8501405082</v>
      </c>
      <c r="AF65">
        <v>0.9680213265</v>
      </c>
      <c r="AG65">
        <v>-0.003</v>
      </c>
      <c r="AH65">
        <v>-0.1484</v>
      </c>
      <c r="AI65">
        <v>0.1424</v>
      </c>
      <c r="AJ65" s="4">
        <v>1.521142E-20</v>
      </c>
      <c r="AK65">
        <v>-0.313</v>
      </c>
      <c r="AL65">
        <v>-0.379</v>
      </c>
      <c r="AM65">
        <v>-0.247</v>
      </c>
    </row>
    <row r="66" spans="1:39" ht="12.75">
      <c r="A66" t="s">
        <v>35</v>
      </c>
      <c r="B66">
        <v>331</v>
      </c>
      <c r="C66">
        <v>4879</v>
      </c>
      <c r="D66">
        <v>66.255574533</v>
      </c>
      <c r="E66">
        <v>59.240067438</v>
      </c>
      <c r="F66">
        <v>74.101893305</v>
      </c>
      <c r="G66">
        <v>0.3721659287</v>
      </c>
      <c r="H66">
        <v>67.841770855</v>
      </c>
      <c r="I66">
        <v>3.7289209671</v>
      </c>
      <c r="J66">
        <v>7.7473886046</v>
      </c>
      <c r="K66">
        <v>0.051</v>
      </c>
      <c r="L66">
        <v>-0.061</v>
      </c>
      <c r="M66">
        <v>0.1629</v>
      </c>
      <c r="N66">
        <v>1.0522816616</v>
      </c>
      <c r="O66">
        <v>0.9408602527</v>
      </c>
      <c r="P66">
        <v>1.1768981549</v>
      </c>
      <c r="Q66">
        <v>323</v>
      </c>
      <c r="R66">
        <v>4843</v>
      </c>
      <c r="S66">
        <v>68.021078311</v>
      </c>
      <c r="T66">
        <v>60.892864764</v>
      </c>
      <c r="U66">
        <v>75.983731634</v>
      </c>
      <c r="V66">
        <v>0.0099104265</v>
      </c>
      <c r="W66">
        <v>66.694197811</v>
      </c>
      <c r="X66">
        <v>3.7109644344</v>
      </c>
      <c r="Y66">
        <v>13.423971492</v>
      </c>
      <c r="Z66">
        <v>0.1457</v>
      </c>
      <c r="AA66">
        <v>0.035</v>
      </c>
      <c r="AB66">
        <v>0.2564</v>
      </c>
      <c r="AC66">
        <v>1.1568054044</v>
      </c>
      <c r="AD66">
        <v>1.0355789235</v>
      </c>
      <c r="AE66">
        <v>1.292222846</v>
      </c>
      <c r="AF66">
        <v>0.6597415773</v>
      </c>
      <c r="AG66">
        <v>-0.0351</v>
      </c>
      <c r="AH66">
        <v>-0.1912</v>
      </c>
      <c r="AI66">
        <v>0.1211</v>
      </c>
      <c r="AJ66">
        <v>8.10319E-05</v>
      </c>
      <c r="AK66">
        <v>0.1384</v>
      </c>
      <c r="AL66">
        <v>0.0696</v>
      </c>
      <c r="AM66">
        <v>0.2073</v>
      </c>
    </row>
    <row r="67" spans="1:39" ht="12.75">
      <c r="A67" t="s">
        <v>36</v>
      </c>
      <c r="B67">
        <v>356</v>
      </c>
      <c r="C67">
        <v>3029</v>
      </c>
      <c r="D67">
        <v>119.23873004</v>
      </c>
      <c r="E67">
        <v>107.35932112</v>
      </c>
      <c r="F67">
        <v>132.43260662</v>
      </c>
      <c r="G67" s="4">
        <v>8.680895E-33</v>
      </c>
      <c r="H67">
        <v>117.53053813</v>
      </c>
      <c r="I67">
        <v>6.2291060628</v>
      </c>
      <c r="J67">
        <v>86.663885765</v>
      </c>
      <c r="K67">
        <v>0.6386</v>
      </c>
      <c r="L67">
        <v>0.5336</v>
      </c>
      <c r="M67">
        <v>0.7435</v>
      </c>
      <c r="N67">
        <v>1.8937686355</v>
      </c>
      <c r="O67">
        <v>1.7050979577</v>
      </c>
      <c r="P67">
        <v>2.1033158996</v>
      </c>
      <c r="Q67">
        <v>278</v>
      </c>
      <c r="R67">
        <v>2932</v>
      </c>
      <c r="S67">
        <v>97.489007995</v>
      </c>
      <c r="T67">
        <v>86.578052729</v>
      </c>
      <c r="U67">
        <v>109.77501087</v>
      </c>
      <c r="V67" s="4">
        <v>6.905628E-17</v>
      </c>
      <c r="W67">
        <v>94.815825375</v>
      </c>
      <c r="X67">
        <v>5.6866753071</v>
      </c>
      <c r="Y67">
        <v>61.24922148</v>
      </c>
      <c r="Z67">
        <v>0.5056</v>
      </c>
      <c r="AA67">
        <v>0.3869</v>
      </c>
      <c r="AB67">
        <v>0.6243</v>
      </c>
      <c r="AC67">
        <v>1.657953889</v>
      </c>
      <c r="AD67">
        <v>1.4723959365</v>
      </c>
      <c r="AE67">
        <v>1.8668966885</v>
      </c>
      <c r="AF67">
        <v>0.0163108764</v>
      </c>
      <c r="AG67">
        <v>0.1926</v>
      </c>
      <c r="AH67">
        <v>0.0354</v>
      </c>
      <c r="AI67">
        <v>0.3498</v>
      </c>
      <c r="AJ67" s="4">
        <v>2.788E-61</v>
      </c>
      <c r="AK67">
        <v>0.5843</v>
      </c>
      <c r="AL67">
        <v>0.515</v>
      </c>
      <c r="AM67">
        <v>0.6537</v>
      </c>
    </row>
    <row r="68" spans="1:39" ht="12.75">
      <c r="A68" t="s">
        <v>28</v>
      </c>
      <c r="B68">
        <v>100</v>
      </c>
      <c r="C68">
        <v>3496</v>
      </c>
      <c r="D68">
        <v>28.47783189</v>
      </c>
      <c r="E68">
        <v>23.159011447</v>
      </c>
      <c r="F68">
        <v>35.018200626</v>
      </c>
      <c r="G68" s="4">
        <v>5.397146E-14</v>
      </c>
      <c r="H68">
        <v>28.604118993</v>
      </c>
      <c r="I68">
        <v>2.8604118993</v>
      </c>
      <c r="J68">
        <v>-54.57047943</v>
      </c>
      <c r="K68">
        <v>-0.7934</v>
      </c>
      <c r="L68">
        <v>-1.0002</v>
      </c>
      <c r="M68">
        <v>-0.5867</v>
      </c>
      <c r="N68">
        <v>0.4522894937</v>
      </c>
      <c r="O68">
        <v>0.3678151343</v>
      </c>
      <c r="P68">
        <v>0.556164679</v>
      </c>
      <c r="Q68">
        <v>100</v>
      </c>
      <c r="R68">
        <v>3760</v>
      </c>
      <c r="S68">
        <v>26.181094465</v>
      </c>
      <c r="T68">
        <v>21.346127577</v>
      </c>
      <c r="U68">
        <v>32.11119698</v>
      </c>
      <c r="V68" s="4">
        <v>8.01342E-15</v>
      </c>
      <c r="W68">
        <v>26.595744681</v>
      </c>
      <c r="X68">
        <v>2.6595744681</v>
      </c>
      <c r="Y68">
        <v>-54.76975381</v>
      </c>
      <c r="Z68">
        <v>-0.8091</v>
      </c>
      <c r="AA68">
        <v>-1.0133</v>
      </c>
      <c r="AB68">
        <v>-0.605</v>
      </c>
      <c r="AC68">
        <v>0.4452506829</v>
      </c>
      <c r="AD68">
        <v>0.3630244677</v>
      </c>
      <c r="AE68">
        <v>0.5461014017</v>
      </c>
      <c r="AF68">
        <v>0.6106090257</v>
      </c>
      <c r="AG68">
        <v>0.0753</v>
      </c>
      <c r="AH68">
        <v>-0.2146</v>
      </c>
      <c r="AI68">
        <v>0.3652</v>
      </c>
      <c r="AJ68" s="4">
        <v>1.514914E-31</v>
      </c>
      <c r="AK68">
        <v>-0.7919</v>
      </c>
      <c r="AL68">
        <v>-0.9247</v>
      </c>
      <c r="AM68">
        <v>-0.659</v>
      </c>
    </row>
    <row r="69" spans="1:39" ht="12.75">
      <c r="A69" t="s">
        <v>27</v>
      </c>
      <c r="B69">
        <v>18</v>
      </c>
      <c r="C69">
        <v>801</v>
      </c>
      <c r="D69">
        <v>22.666211916</v>
      </c>
      <c r="E69">
        <v>14.056593545</v>
      </c>
      <c r="F69">
        <v>36.549193871</v>
      </c>
      <c r="G69">
        <v>2.77546E-05</v>
      </c>
      <c r="H69">
        <v>22.471910112</v>
      </c>
      <c r="I69">
        <v>5.2966800089</v>
      </c>
      <c r="J69">
        <v>-64.30975193</v>
      </c>
      <c r="K69">
        <v>-1.0217</v>
      </c>
      <c r="L69">
        <v>-1.4995</v>
      </c>
      <c r="M69">
        <v>-0.5439</v>
      </c>
      <c r="N69">
        <v>0.3599884131</v>
      </c>
      <c r="O69">
        <v>0.2232490733</v>
      </c>
      <c r="P69">
        <v>0.5804801593</v>
      </c>
      <c r="Q69">
        <v>16</v>
      </c>
      <c r="R69">
        <v>867</v>
      </c>
      <c r="S69">
        <v>18.566388522</v>
      </c>
      <c r="T69">
        <v>11.280249551</v>
      </c>
      <c r="U69">
        <v>30.558790496</v>
      </c>
      <c r="V69" s="4">
        <v>5.7788274E-06</v>
      </c>
      <c r="W69">
        <v>18.4544406</v>
      </c>
      <c r="X69">
        <v>4.6136101499</v>
      </c>
      <c r="Y69">
        <v>-68.61532167</v>
      </c>
      <c r="Z69">
        <v>-1.1528</v>
      </c>
      <c r="AA69">
        <v>-1.6511</v>
      </c>
      <c r="AB69">
        <v>-0.6545</v>
      </c>
      <c r="AC69">
        <v>0.3157506337</v>
      </c>
      <c r="AD69">
        <v>0.1918383826</v>
      </c>
      <c r="AE69">
        <v>0.5197002881</v>
      </c>
      <c r="AF69">
        <v>0.5879777501</v>
      </c>
      <c r="AG69">
        <v>0.1907</v>
      </c>
      <c r="AH69">
        <v>-0.4993</v>
      </c>
      <c r="AI69">
        <v>0.8808</v>
      </c>
      <c r="AJ69" s="4">
        <v>2.535004E-11</v>
      </c>
      <c r="AK69">
        <v>-1.0106</v>
      </c>
      <c r="AL69">
        <v>-1.3076</v>
      </c>
      <c r="AM69">
        <v>-0.7137</v>
      </c>
    </row>
    <row r="70" spans="1:39" ht="12.75">
      <c r="A70" t="s">
        <v>30</v>
      </c>
      <c r="B70">
        <v>46</v>
      </c>
      <c r="C70">
        <v>1639</v>
      </c>
      <c r="D70">
        <v>26.287768377</v>
      </c>
      <c r="E70">
        <v>19.295354939</v>
      </c>
      <c r="F70">
        <v>35.814151561</v>
      </c>
      <c r="G70" s="4">
        <v>3.0950715E-08</v>
      </c>
      <c r="H70">
        <v>28.065893838</v>
      </c>
      <c r="I70">
        <v>4.1380902887</v>
      </c>
      <c r="J70">
        <v>-55.42529725</v>
      </c>
      <c r="K70">
        <v>-0.8735</v>
      </c>
      <c r="L70">
        <v>-1.1827</v>
      </c>
      <c r="M70">
        <v>-0.5642</v>
      </c>
      <c r="N70">
        <v>0.4175065537</v>
      </c>
      <c r="O70">
        <v>0.306451922</v>
      </c>
      <c r="P70">
        <v>0.5688060994</v>
      </c>
      <c r="Q70">
        <v>29</v>
      </c>
      <c r="R70">
        <v>1342</v>
      </c>
      <c r="S70">
        <v>20.588409724</v>
      </c>
      <c r="T70">
        <v>14.003484031</v>
      </c>
      <c r="U70">
        <v>30.269796717</v>
      </c>
      <c r="V70" s="4">
        <v>9.4711583E-08</v>
      </c>
      <c r="W70">
        <v>21.609538003</v>
      </c>
      <c r="X70">
        <v>4.0127904673</v>
      </c>
      <c r="Y70">
        <v>-63.24958238</v>
      </c>
      <c r="Z70">
        <v>-1.0494</v>
      </c>
      <c r="AA70">
        <v>-1.4348</v>
      </c>
      <c r="AB70">
        <v>-0.664</v>
      </c>
      <c r="AC70">
        <v>0.350138284</v>
      </c>
      <c r="AD70">
        <v>0.2381512674</v>
      </c>
      <c r="AE70">
        <v>0.5147854945</v>
      </c>
      <c r="AF70">
        <v>0.3496689853</v>
      </c>
      <c r="AG70">
        <v>0.2356</v>
      </c>
      <c r="AH70">
        <v>-0.2581</v>
      </c>
      <c r="AI70">
        <v>0.7293</v>
      </c>
      <c r="AJ70" s="4">
        <v>2.753835E-16</v>
      </c>
      <c r="AK70">
        <v>-0.8781</v>
      </c>
      <c r="AL70">
        <v>-1.0884</v>
      </c>
      <c r="AM70">
        <v>-0.6678</v>
      </c>
    </row>
    <row r="71" spans="1:39" ht="12.75">
      <c r="A71" t="s">
        <v>26</v>
      </c>
      <c r="B71">
        <v>63</v>
      </c>
      <c r="C71">
        <v>1783</v>
      </c>
      <c r="D71">
        <v>36.225332807</v>
      </c>
      <c r="E71">
        <v>28.245655523</v>
      </c>
      <c r="F71">
        <v>46.459347913</v>
      </c>
      <c r="G71">
        <v>1.33405E-05</v>
      </c>
      <c r="H71">
        <v>35.333707235</v>
      </c>
      <c r="I71">
        <v>4.4516286782</v>
      </c>
      <c r="J71">
        <v>-43.88243944</v>
      </c>
      <c r="K71">
        <v>-0.5528</v>
      </c>
      <c r="L71">
        <v>-0.8016</v>
      </c>
      <c r="M71">
        <v>-0.304</v>
      </c>
      <c r="N71">
        <v>0.5753365459</v>
      </c>
      <c r="O71">
        <v>0.4486020314</v>
      </c>
      <c r="P71">
        <v>0.7378748153</v>
      </c>
      <c r="Q71">
        <v>70</v>
      </c>
      <c r="R71">
        <v>1987</v>
      </c>
      <c r="S71">
        <v>33.927100054</v>
      </c>
      <c r="T71">
        <v>26.467022651</v>
      </c>
      <c r="U71">
        <v>43.489898098</v>
      </c>
      <c r="V71">
        <v>1.42014E-05</v>
      </c>
      <c r="W71">
        <v>35.228988425</v>
      </c>
      <c r="X71">
        <v>4.2106694843</v>
      </c>
      <c r="Y71">
        <v>-40.08756519</v>
      </c>
      <c r="Z71">
        <v>-0.5499</v>
      </c>
      <c r="AA71">
        <v>-0.7983</v>
      </c>
      <c r="AB71">
        <v>-0.3016</v>
      </c>
      <c r="AC71">
        <v>0.5769836891</v>
      </c>
      <c r="AD71">
        <v>0.4501133414</v>
      </c>
      <c r="AE71">
        <v>0.739614108</v>
      </c>
      <c r="AF71">
        <v>0.7512298539</v>
      </c>
      <c r="AG71">
        <v>0.0568</v>
      </c>
      <c r="AH71">
        <v>-0.2942</v>
      </c>
      <c r="AI71">
        <v>0.4077</v>
      </c>
      <c r="AJ71" s="4">
        <v>2.337573E-12</v>
      </c>
      <c r="AK71">
        <v>-0.5861</v>
      </c>
      <c r="AL71">
        <v>-0.7499</v>
      </c>
      <c r="AM71">
        <v>-0.4223</v>
      </c>
    </row>
    <row r="72" spans="1:39" ht="12.75">
      <c r="A72" t="s">
        <v>25</v>
      </c>
      <c r="B72">
        <v>310</v>
      </c>
      <c r="C72">
        <v>2328</v>
      </c>
      <c r="D72">
        <v>138.39184825</v>
      </c>
      <c r="E72">
        <v>123.64744521</v>
      </c>
      <c r="F72">
        <v>154.8944552</v>
      </c>
      <c r="G72" s="4">
        <v>9.955468E-43</v>
      </c>
      <c r="H72">
        <v>133.16151203</v>
      </c>
      <c r="I72">
        <v>7.5630656622</v>
      </c>
      <c r="J72">
        <v>111.48924922</v>
      </c>
      <c r="K72">
        <v>0.7875</v>
      </c>
      <c r="L72">
        <v>0.6749</v>
      </c>
      <c r="M72">
        <v>0.9002</v>
      </c>
      <c r="N72">
        <v>2.197961531</v>
      </c>
      <c r="O72">
        <v>1.963788557</v>
      </c>
      <c r="P72">
        <v>2.4600585814</v>
      </c>
      <c r="Q72">
        <v>306</v>
      </c>
      <c r="R72">
        <v>2589</v>
      </c>
      <c r="S72">
        <v>118.15292877</v>
      </c>
      <c r="T72">
        <v>105.36719875</v>
      </c>
      <c r="U72">
        <v>132.49013681</v>
      </c>
      <c r="V72" s="4">
        <v>7.139032E-33</v>
      </c>
      <c r="W72">
        <v>118.19235226</v>
      </c>
      <c r="X72">
        <v>6.7566070624</v>
      </c>
      <c r="Y72">
        <v>101.00468156</v>
      </c>
      <c r="Z72">
        <v>0.6978</v>
      </c>
      <c r="AA72">
        <v>0.5833</v>
      </c>
      <c r="AB72">
        <v>0.8124</v>
      </c>
      <c r="AC72">
        <v>2.0093763572</v>
      </c>
      <c r="AD72">
        <v>1.7919349117</v>
      </c>
      <c r="AE72">
        <v>2.2532031261</v>
      </c>
      <c r="AF72">
        <v>0.0663369114</v>
      </c>
      <c r="AG72">
        <v>0.1493</v>
      </c>
      <c r="AH72">
        <v>-0.0101</v>
      </c>
      <c r="AI72">
        <v>0.3087</v>
      </c>
      <c r="AJ72" s="4">
        <v>7.44407E-90</v>
      </c>
      <c r="AK72">
        <v>0.7441</v>
      </c>
      <c r="AL72">
        <v>0.6716</v>
      </c>
      <c r="AM72">
        <v>0.8167</v>
      </c>
    </row>
    <row r="73" spans="1:39" ht="12.75">
      <c r="A73" t="s">
        <v>29</v>
      </c>
      <c r="B73">
        <v>271</v>
      </c>
      <c r="C73">
        <v>1191</v>
      </c>
      <c r="D73">
        <v>233.99512886</v>
      </c>
      <c r="E73">
        <v>207.54024478</v>
      </c>
      <c r="F73">
        <v>263.82218248</v>
      </c>
      <c r="G73" s="4">
        <v>5.0288E-102</v>
      </c>
      <c r="H73">
        <v>227.53988245</v>
      </c>
      <c r="I73">
        <v>13.822063504</v>
      </c>
      <c r="J73">
        <v>261.38249089</v>
      </c>
      <c r="K73">
        <v>1.3127</v>
      </c>
      <c r="L73">
        <v>1.1928</v>
      </c>
      <c r="M73">
        <v>1.4327</v>
      </c>
      <c r="N73">
        <v>3.7163481677</v>
      </c>
      <c r="O73">
        <v>3.2961874556</v>
      </c>
      <c r="P73">
        <v>4.1900662173</v>
      </c>
      <c r="Q73">
        <v>238</v>
      </c>
      <c r="R73">
        <v>1242</v>
      </c>
      <c r="S73">
        <v>197.04666417</v>
      </c>
      <c r="T73">
        <v>173.06011391</v>
      </c>
      <c r="U73">
        <v>224.3578083</v>
      </c>
      <c r="V73" s="4">
        <v>1.728048E-74</v>
      </c>
      <c r="W73">
        <v>191.62640902</v>
      </c>
      <c r="X73">
        <v>12.421295186</v>
      </c>
      <c r="Y73">
        <v>225.89084308</v>
      </c>
      <c r="Z73">
        <v>1.2093</v>
      </c>
      <c r="AA73">
        <v>1.0795</v>
      </c>
      <c r="AB73">
        <v>1.3391</v>
      </c>
      <c r="AC73">
        <v>3.3510883934</v>
      </c>
      <c r="AD73">
        <v>2.9431593857</v>
      </c>
      <c r="AE73">
        <v>3.815557348</v>
      </c>
      <c r="AF73">
        <v>0.0687593714</v>
      </c>
      <c r="AG73">
        <v>0.1631</v>
      </c>
      <c r="AH73">
        <v>-0.0125</v>
      </c>
      <c r="AI73">
        <v>0.3387</v>
      </c>
      <c r="AJ73" s="4">
        <v>5.67789E-227</v>
      </c>
      <c r="AK73">
        <v>1.255</v>
      </c>
      <c r="AL73">
        <v>1.1785</v>
      </c>
      <c r="AM73">
        <v>1.3315</v>
      </c>
    </row>
    <row r="74" spans="1:39" ht="12.75">
      <c r="A74" t="s">
        <v>39</v>
      </c>
      <c r="B74">
        <v>172</v>
      </c>
      <c r="C74">
        <v>3201</v>
      </c>
      <c r="D74">
        <v>54.221343722</v>
      </c>
      <c r="E74">
        <v>46.636857406</v>
      </c>
      <c r="F74">
        <v>63.039284346</v>
      </c>
      <c r="G74">
        <v>0.0518515207</v>
      </c>
      <c r="H74">
        <v>53.733208372</v>
      </c>
      <c r="I74">
        <v>4.0971187281</v>
      </c>
      <c r="J74">
        <v>-14.66005662</v>
      </c>
      <c r="K74">
        <v>-0.1495</v>
      </c>
      <c r="L74">
        <v>-0.3002</v>
      </c>
      <c r="M74">
        <v>0.0012</v>
      </c>
      <c r="N74">
        <v>0.8611520777</v>
      </c>
      <c r="O74">
        <v>0.7406940495</v>
      </c>
      <c r="P74">
        <v>1.001200025</v>
      </c>
      <c r="Q74">
        <v>151</v>
      </c>
      <c r="R74">
        <v>2764</v>
      </c>
      <c r="S74">
        <v>54.72122182</v>
      </c>
      <c r="T74">
        <v>46.543643924</v>
      </c>
      <c r="U74">
        <v>64.335575494</v>
      </c>
      <c r="V74">
        <v>0.3839303683</v>
      </c>
      <c r="W74">
        <v>54.630969609</v>
      </c>
      <c r="X74">
        <v>4.4458052559</v>
      </c>
      <c r="Y74">
        <v>-7.09144509</v>
      </c>
      <c r="Z74">
        <v>-0.0719</v>
      </c>
      <c r="AA74">
        <v>-0.2338</v>
      </c>
      <c r="AB74">
        <v>0.09</v>
      </c>
      <c r="AC74">
        <v>0.9306204299</v>
      </c>
      <c r="AD74">
        <v>0.791547858</v>
      </c>
      <c r="AE74">
        <v>1.0941276333</v>
      </c>
      <c r="AF74">
        <v>0.8730501911</v>
      </c>
      <c r="AG74">
        <v>-0.018</v>
      </c>
      <c r="AH74">
        <v>-0.2382</v>
      </c>
      <c r="AI74">
        <v>0.2023</v>
      </c>
      <c r="AJ74">
        <v>0.0276700061</v>
      </c>
      <c r="AK74">
        <v>-0.1125</v>
      </c>
      <c r="AL74">
        <v>-0.2127</v>
      </c>
      <c r="AM74">
        <v>-0.0124</v>
      </c>
    </row>
    <row r="75" spans="1:39" ht="12.75">
      <c r="A75" t="s">
        <v>40</v>
      </c>
      <c r="B75">
        <v>332</v>
      </c>
      <c r="C75">
        <v>4021</v>
      </c>
      <c r="D75">
        <v>83.623089428</v>
      </c>
      <c r="E75">
        <v>75.008271438</v>
      </c>
      <c r="F75">
        <v>93.227332818</v>
      </c>
      <c r="G75" s="4">
        <v>3.1295037E-07</v>
      </c>
      <c r="H75">
        <v>82.56652574</v>
      </c>
      <c r="I75">
        <v>4.5314267989</v>
      </c>
      <c r="J75">
        <v>31.133480488</v>
      </c>
      <c r="K75">
        <v>0.2838</v>
      </c>
      <c r="L75">
        <v>0.175</v>
      </c>
      <c r="M75">
        <v>0.3925</v>
      </c>
      <c r="N75">
        <v>1.3281153188</v>
      </c>
      <c r="O75">
        <v>1.1912933978</v>
      </c>
      <c r="P75">
        <v>1.4806514528</v>
      </c>
      <c r="Q75">
        <v>352</v>
      </c>
      <c r="R75">
        <v>3532</v>
      </c>
      <c r="S75">
        <v>100.40698753</v>
      </c>
      <c r="T75">
        <v>90.328031086</v>
      </c>
      <c r="U75">
        <v>111.61057119</v>
      </c>
      <c r="V75" s="4">
        <v>3.622647E-23</v>
      </c>
      <c r="W75">
        <v>99.660249151</v>
      </c>
      <c r="X75">
        <v>5.3119091278</v>
      </c>
      <c r="Y75">
        <v>69.487925929</v>
      </c>
      <c r="Z75">
        <v>0.5351</v>
      </c>
      <c r="AA75">
        <v>0.4293</v>
      </c>
      <c r="AB75">
        <v>0.6409</v>
      </c>
      <c r="AC75">
        <v>1.7075787197</v>
      </c>
      <c r="AD75">
        <v>1.5361702156</v>
      </c>
      <c r="AE75">
        <v>1.8981132783</v>
      </c>
      <c r="AF75">
        <v>0.0124718964</v>
      </c>
      <c r="AG75">
        <v>-0.1917</v>
      </c>
      <c r="AH75">
        <v>-0.3421</v>
      </c>
      <c r="AI75">
        <v>-0.0413</v>
      </c>
      <c r="AJ75" s="4">
        <v>1.867819E-34</v>
      </c>
      <c r="AK75">
        <v>0.4202</v>
      </c>
      <c r="AL75">
        <v>0.3529</v>
      </c>
      <c r="AM75">
        <v>0.4875</v>
      </c>
    </row>
    <row r="76" spans="1:39" ht="12.75">
      <c r="A76" t="s">
        <v>41</v>
      </c>
      <c r="B76">
        <v>360</v>
      </c>
      <c r="C76">
        <v>1996</v>
      </c>
      <c r="D76">
        <v>179.90014706</v>
      </c>
      <c r="E76">
        <v>162.06542664</v>
      </c>
      <c r="F76">
        <v>199.69751465</v>
      </c>
      <c r="G76" s="4">
        <v>1.805325E-86</v>
      </c>
      <c r="H76">
        <v>180.36072144</v>
      </c>
      <c r="I76">
        <v>9.5058446698</v>
      </c>
      <c r="J76">
        <v>186.45179065</v>
      </c>
      <c r="K76">
        <v>1.0498</v>
      </c>
      <c r="L76">
        <v>0.9454</v>
      </c>
      <c r="M76">
        <v>1.1542</v>
      </c>
      <c r="N76">
        <v>2.8572029902</v>
      </c>
      <c r="O76">
        <v>2.5739491</v>
      </c>
      <c r="P76">
        <v>3.1716279578</v>
      </c>
      <c r="Q76">
        <v>315</v>
      </c>
      <c r="R76">
        <v>1882</v>
      </c>
      <c r="S76">
        <v>169.60246386</v>
      </c>
      <c r="T76">
        <v>151.56269782</v>
      </c>
      <c r="U76">
        <v>189.78941494</v>
      </c>
      <c r="V76" s="4">
        <v>4.178356E-76</v>
      </c>
      <c r="W76">
        <v>167.37513284</v>
      </c>
      <c r="X76">
        <v>9.4305203769</v>
      </c>
      <c r="Y76">
        <v>184.64773426</v>
      </c>
      <c r="Z76">
        <v>1.0593</v>
      </c>
      <c r="AA76">
        <v>0.9468</v>
      </c>
      <c r="AB76">
        <v>1.1718</v>
      </c>
      <c r="AC76">
        <v>2.8843566092</v>
      </c>
      <c r="AD76">
        <v>2.5775620191</v>
      </c>
      <c r="AE76">
        <v>3.2276674577</v>
      </c>
      <c r="AF76">
        <v>0.5181111758</v>
      </c>
      <c r="AG76">
        <v>0.0502</v>
      </c>
      <c r="AH76">
        <v>-0.102</v>
      </c>
      <c r="AI76">
        <v>0.2023</v>
      </c>
      <c r="AJ76" s="4">
        <v>4.2446E-201</v>
      </c>
      <c r="AK76">
        <v>1.0527</v>
      </c>
      <c r="AL76">
        <v>0.9845</v>
      </c>
      <c r="AM76">
        <v>1.1208</v>
      </c>
    </row>
    <row r="77" spans="1:39" ht="12.75">
      <c r="A77" t="s">
        <v>46</v>
      </c>
      <c r="B77">
        <v>488</v>
      </c>
      <c r="C77">
        <v>5738</v>
      </c>
      <c r="D77">
        <v>86.15027504</v>
      </c>
      <c r="E77">
        <v>78.72992457</v>
      </c>
      <c r="F77">
        <v>94.269998734</v>
      </c>
      <c r="G77" s="4">
        <v>8.936863E-12</v>
      </c>
      <c r="H77">
        <v>85.047054723</v>
      </c>
      <c r="I77">
        <v>3.849899274</v>
      </c>
      <c r="J77">
        <v>35.073096404</v>
      </c>
      <c r="K77">
        <v>0.3135</v>
      </c>
      <c r="L77">
        <v>0.2235</v>
      </c>
      <c r="M77">
        <v>0.4036</v>
      </c>
      <c r="N77">
        <v>1.3682524861</v>
      </c>
      <c r="O77">
        <v>1.2504012897</v>
      </c>
      <c r="P77">
        <v>1.4972112401</v>
      </c>
      <c r="Q77">
        <v>415</v>
      </c>
      <c r="R77">
        <v>4900</v>
      </c>
      <c r="S77">
        <v>84.390367476</v>
      </c>
      <c r="T77">
        <v>76.474493268</v>
      </c>
      <c r="U77">
        <v>93.125613761</v>
      </c>
      <c r="V77" s="4">
        <v>6.505889E-13</v>
      </c>
      <c r="W77">
        <v>84.693877551</v>
      </c>
      <c r="X77">
        <v>4.1574589362</v>
      </c>
      <c r="Y77">
        <v>44.03525746</v>
      </c>
      <c r="Z77">
        <v>0.3613</v>
      </c>
      <c r="AA77">
        <v>0.2628</v>
      </c>
      <c r="AB77">
        <v>0.4598</v>
      </c>
      <c r="AC77">
        <v>1.4351909085</v>
      </c>
      <c r="AD77">
        <v>1.3005690193</v>
      </c>
      <c r="AE77">
        <v>1.5837475083</v>
      </c>
      <c r="AF77">
        <v>0.860159389</v>
      </c>
      <c r="AG77">
        <v>0.0119</v>
      </c>
      <c r="AH77">
        <v>-0.1201</v>
      </c>
      <c r="AI77">
        <v>0.1438</v>
      </c>
      <c r="AJ77" s="4">
        <v>1.528767E-30</v>
      </c>
      <c r="AK77">
        <v>0.3474</v>
      </c>
      <c r="AL77">
        <v>0.2881</v>
      </c>
      <c r="AM77">
        <v>0.4066</v>
      </c>
    </row>
    <row r="78" spans="1:39" ht="12.75">
      <c r="A78" t="s">
        <v>48</v>
      </c>
      <c r="B78">
        <v>61</v>
      </c>
      <c r="C78">
        <v>527</v>
      </c>
      <c r="D78">
        <v>118.84273648</v>
      </c>
      <c r="E78">
        <v>92.422990229</v>
      </c>
      <c r="F78">
        <v>152.81474856</v>
      </c>
      <c r="G78" s="4">
        <v>7.3463858E-07</v>
      </c>
      <c r="H78">
        <v>115.74952562</v>
      </c>
      <c r="I78">
        <v>14.820208114</v>
      </c>
      <c r="J78">
        <v>83.835253123</v>
      </c>
      <c r="K78">
        <v>0.6352</v>
      </c>
      <c r="L78">
        <v>0.3838</v>
      </c>
      <c r="M78">
        <v>0.8867</v>
      </c>
      <c r="N78">
        <v>1.8874794022</v>
      </c>
      <c r="O78">
        <v>1.4678767548</v>
      </c>
      <c r="P78">
        <v>2.427028347</v>
      </c>
      <c r="Q78">
        <v>28</v>
      </c>
      <c r="R78">
        <v>390</v>
      </c>
      <c r="S78">
        <v>68.268249768</v>
      </c>
      <c r="T78">
        <v>45.280993204</v>
      </c>
      <c r="U78">
        <v>102.92517007</v>
      </c>
      <c r="V78">
        <v>0.4760350618</v>
      </c>
      <c r="W78">
        <v>71.794871795</v>
      </c>
      <c r="X78">
        <v>13.567955441</v>
      </c>
      <c r="Y78">
        <v>22.098469716</v>
      </c>
      <c r="Z78">
        <v>0.1493</v>
      </c>
      <c r="AA78">
        <v>-0.2613</v>
      </c>
      <c r="AB78">
        <v>0.5598</v>
      </c>
      <c r="AC78">
        <v>1.1610089437</v>
      </c>
      <c r="AD78">
        <v>0.7700744969</v>
      </c>
      <c r="AE78">
        <v>1.7504043738</v>
      </c>
      <c r="AF78">
        <v>0.0262126211</v>
      </c>
      <c r="AG78">
        <v>0.5456</v>
      </c>
      <c r="AH78">
        <v>0.0646</v>
      </c>
      <c r="AI78">
        <v>1.0266</v>
      </c>
      <c r="AJ78">
        <v>0.0003646574</v>
      </c>
      <c r="AK78">
        <v>0.3849</v>
      </c>
      <c r="AL78">
        <v>0.1732</v>
      </c>
      <c r="AM78">
        <v>0.5965</v>
      </c>
    </row>
    <row r="79" spans="1:39" ht="12.75">
      <c r="A79" t="s">
        <v>47</v>
      </c>
      <c r="B79">
        <v>157</v>
      </c>
      <c r="C79">
        <v>1421</v>
      </c>
      <c r="D79">
        <v>110.34313363</v>
      </c>
      <c r="E79">
        <v>94.268223305</v>
      </c>
      <c r="F79">
        <v>129.15918761</v>
      </c>
      <c r="G79" s="4">
        <v>2.872224E-12</v>
      </c>
      <c r="H79">
        <v>110.48557354</v>
      </c>
      <c r="I79">
        <v>8.8177087165</v>
      </c>
      <c r="J79">
        <v>75.474960005</v>
      </c>
      <c r="K79">
        <v>0.561</v>
      </c>
      <c r="L79">
        <v>0.4036</v>
      </c>
      <c r="M79">
        <v>0.7185</v>
      </c>
      <c r="N79">
        <v>1.7524873466</v>
      </c>
      <c r="O79">
        <v>1.4971830425</v>
      </c>
      <c r="P79">
        <v>2.0513269338</v>
      </c>
      <c r="Q79">
        <v>111</v>
      </c>
      <c r="R79">
        <v>1072</v>
      </c>
      <c r="S79">
        <v>103.2357246</v>
      </c>
      <c r="T79">
        <v>85.300718523</v>
      </c>
      <c r="U79">
        <v>124.94167715</v>
      </c>
      <c r="V79" s="4">
        <v>7.4294412E-09</v>
      </c>
      <c r="W79">
        <v>103.54477612</v>
      </c>
      <c r="X79">
        <v>9.8280352172</v>
      </c>
      <c r="Y79">
        <v>76.094174907</v>
      </c>
      <c r="Z79">
        <v>0.5629</v>
      </c>
      <c r="AA79">
        <v>0.372</v>
      </c>
      <c r="AB79">
        <v>0.7537</v>
      </c>
      <c r="AC79">
        <v>1.755685842</v>
      </c>
      <c r="AD79">
        <v>1.4506728596</v>
      </c>
      <c r="AE79">
        <v>2.1248296991</v>
      </c>
      <c r="AF79">
        <v>0.6459354953</v>
      </c>
      <c r="AG79">
        <v>0.0578</v>
      </c>
      <c r="AH79">
        <v>-0.1888</v>
      </c>
      <c r="AI79">
        <v>0.3044</v>
      </c>
      <c r="AJ79" s="4">
        <v>1.897514E-25</v>
      </c>
      <c r="AK79">
        <v>0.5703</v>
      </c>
      <c r="AL79">
        <v>0.4631</v>
      </c>
      <c r="AM79">
        <v>0.6775</v>
      </c>
    </row>
    <row r="80" spans="1:39" ht="12.75">
      <c r="A80" t="s">
        <v>53</v>
      </c>
      <c r="B80">
        <v>57</v>
      </c>
      <c r="C80">
        <v>387</v>
      </c>
      <c r="D80">
        <v>148.41649148</v>
      </c>
      <c r="E80">
        <v>114.26135533</v>
      </c>
      <c r="F80">
        <v>192.78132034</v>
      </c>
      <c r="G80" s="4">
        <v>1.310707E-10</v>
      </c>
      <c r="H80">
        <v>147.28682171</v>
      </c>
      <c r="I80">
        <v>19.508616112</v>
      </c>
      <c r="J80">
        <v>133.92329261</v>
      </c>
      <c r="K80">
        <v>0.8575</v>
      </c>
      <c r="L80">
        <v>0.5959</v>
      </c>
      <c r="M80">
        <v>1.119</v>
      </c>
      <c r="N80">
        <v>2.3571745226</v>
      </c>
      <c r="O80">
        <v>1.814717172</v>
      </c>
      <c r="P80">
        <v>3.0617838503</v>
      </c>
      <c r="Q80">
        <v>47</v>
      </c>
      <c r="R80">
        <v>338</v>
      </c>
      <c r="S80">
        <v>135.40846856</v>
      </c>
      <c r="T80">
        <v>101.3603297</v>
      </c>
      <c r="U80">
        <v>180.89378175</v>
      </c>
      <c r="V80" s="4">
        <v>1.6513587E-08</v>
      </c>
      <c r="W80">
        <v>139.05325444</v>
      </c>
      <c r="X80">
        <v>20.283001776</v>
      </c>
      <c r="Y80">
        <v>136.48192624</v>
      </c>
      <c r="Z80">
        <v>0.8341</v>
      </c>
      <c r="AA80">
        <v>0.5445</v>
      </c>
      <c r="AB80">
        <v>1.1238</v>
      </c>
      <c r="AC80">
        <v>2.3028339469</v>
      </c>
      <c r="AD80">
        <v>1.7237918025</v>
      </c>
      <c r="AE80">
        <v>3.0763832264</v>
      </c>
      <c r="AF80">
        <v>0.6765564129</v>
      </c>
      <c r="AG80">
        <v>0.0829</v>
      </c>
      <c r="AH80">
        <v>-0.3068</v>
      </c>
      <c r="AI80">
        <v>0.4727</v>
      </c>
      <c r="AJ80" s="4">
        <v>1.529957E-18</v>
      </c>
      <c r="AK80">
        <v>0.792</v>
      </c>
      <c r="AL80">
        <v>0.6153</v>
      </c>
      <c r="AM80">
        <v>0.9686</v>
      </c>
    </row>
    <row r="81" spans="1:39" ht="12.75">
      <c r="A81" t="s">
        <v>52</v>
      </c>
      <c r="B81">
        <v>474</v>
      </c>
      <c r="C81">
        <v>2230</v>
      </c>
      <c r="D81">
        <v>216.4310539</v>
      </c>
      <c r="E81">
        <v>197.54783839</v>
      </c>
      <c r="F81">
        <v>237.11927942</v>
      </c>
      <c r="G81" s="4">
        <v>7.73698E-155</v>
      </c>
      <c r="H81">
        <v>212.55605381</v>
      </c>
      <c r="I81">
        <v>9.7630228956</v>
      </c>
      <c r="J81">
        <v>237.58493391</v>
      </c>
      <c r="K81">
        <v>1.2347</v>
      </c>
      <c r="L81">
        <v>1.1434</v>
      </c>
      <c r="M81">
        <v>1.326</v>
      </c>
      <c r="N81">
        <v>3.437392712</v>
      </c>
      <c r="O81">
        <v>3.1374864546</v>
      </c>
      <c r="P81">
        <v>3.765966428</v>
      </c>
      <c r="Q81">
        <v>495</v>
      </c>
      <c r="R81">
        <v>2665</v>
      </c>
      <c r="S81">
        <v>186.84001208</v>
      </c>
      <c r="T81">
        <v>170.80193086</v>
      </c>
      <c r="U81">
        <v>204.38404847</v>
      </c>
      <c r="V81" s="4">
        <v>1.20866E-140</v>
      </c>
      <c r="W81">
        <v>185.74108818</v>
      </c>
      <c r="X81">
        <v>8.3484410737</v>
      </c>
      <c r="Y81">
        <v>215.88192949</v>
      </c>
      <c r="Z81">
        <v>1.1561</v>
      </c>
      <c r="AA81">
        <v>1.0663</v>
      </c>
      <c r="AB81">
        <v>1.2458</v>
      </c>
      <c r="AC81">
        <v>3.177508224</v>
      </c>
      <c r="AD81">
        <v>2.9047554318</v>
      </c>
      <c r="AE81">
        <v>3.4758721519</v>
      </c>
      <c r="AF81">
        <v>0.0321375819</v>
      </c>
      <c r="AG81">
        <v>0.1382</v>
      </c>
      <c r="AH81">
        <v>0.0118</v>
      </c>
      <c r="AI81">
        <v>0.2647</v>
      </c>
      <c r="AJ81">
        <v>0</v>
      </c>
      <c r="AK81">
        <v>1.2372</v>
      </c>
      <c r="AL81">
        <v>1.1802</v>
      </c>
      <c r="AM81">
        <v>1.2942</v>
      </c>
    </row>
    <row r="82" spans="1:39" ht="12.75">
      <c r="A82" t="s">
        <v>51</v>
      </c>
      <c r="B82">
        <v>187</v>
      </c>
      <c r="C82">
        <v>1267</v>
      </c>
      <c r="D82">
        <v>149.20341361</v>
      </c>
      <c r="E82">
        <v>129.15068135</v>
      </c>
      <c r="F82">
        <v>172.36965691</v>
      </c>
      <c r="G82" s="4">
        <v>1.056845E-31</v>
      </c>
      <c r="H82">
        <v>147.59273875</v>
      </c>
      <c r="I82">
        <v>10.793049985</v>
      </c>
      <c r="J82">
        <v>134.40915497</v>
      </c>
      <c r="K82">
        <v>0.8628</v>
      </c>
      <c r="L82">
        <v>0.7184</v>
      </c>
      <c r="M82">
        <v>1.0071</v>
      </c>
      <c r="N82">
        <v>2.3696725461</v>
      </c>
      <c r="O82">
        <v>2.051191836</v>
      </c>
      <c r="P82">
        <v>2.7376025379</v>
      </c>
      <c r="Q82">
        <v>245</v>
      </c>
      <c r="R82">
        <v>1570</v>
      </c>
      <c r="S82">
        <v>162.61983216</v>
      </c>
      <c r="T82">
        <v>143.34134658</v>
      </c>
      <c r="U82">
        <v>184.49114957</v>
      </c>
      <c r="V82" s="4">
        <v>3.092279E-56</v>
      </c>
      <c r="W82">
        <v>156.05095541</v>
      </c>
      <c r="X82">
        <v>9.969729836</v>
      </c>
      <c r="Y82">
        <v>165.38918975</v>
      </c>
      <c r="Z82">
        <v>1.0173</v>
      </c>
      <c r="AA82">
        <v>0.8911</v>
      </c>
      <c r="AB82">
        <v>1.1434</v>
      </c>
      <c r="AC82">
        <v>2.7656059766</v>
      </c>
      <c r="AD82">
        <v>2.4377450126</v>
      </c>
      <c r="AE82">
        <v>3.1375621233</v>
      </c>
      <c r="AF82">
        <v>0.3293992779</v>
      </c>
      <c r="AG82">
        <v>-0.0949</v>
      </c>
      <c r="AH82">
        <v>-0.2856</v>
      </c>
      <c r="AI82">
        <v>0.0958</v>
      </c>
      <c r="AJ82" s="4">
        <v>7.79845E-111</v>
      </c>
      <c r="AK82">
        <v>0.9765</v>
      </c>
      <c r="AL82">
        <v>0.8909</v>
      </c>
      <c r="AM82">
        <v>1.0621</v>
      </c>
    </row>
    <row r="83" spans="1:39" ht="12.75">
      <c r="A83" t="s">
        <v>50</v>
      </c>
      <c r="B83">
        <v>244</v>
      </c>
      <c r="C83">
        <v>1423</v>
      </c>
      <c r="D83">
        <v>169.76230073</v>
      </c>
      <c r="E83">
        <v>149.4166611</v>
      </c>
      <c r="F83">
        <v>192.87834795</v>
      </c>
      <c r="G83" s="4">
        <v>2.316897E-52</v>
      </c>
      <c r="H83">
        <v>171.46872804</v>
      </c>
      <c r="I83">
        <v>10.977160472</v>
      </c>
      <c r="J83">
        <v>172.32938411</v>
      </c>
      <c r="K83">
        <v>0.9918</v>
      </c>
      <c r="L83">
        <v>0.8642</v>
      </c>
      <c r="M83">
        <v>1.1195</v>
      </c>
      <c r="N83">
        <v>2.6961920889</v>
      </c>
      <c r="O83">
        <v>2.373059377</v>
      </c>
      <c r="P83">
        <v>3.0633248585</v>
      </c>
      <c r="Q83">
        <v>206</v>
      </c>
      <c r="R83">
        <v>1704</v>
      </c>
      <c r="S83">
        <v>125.10794085</v>
      </c>
      <c r="T83">
        <v>108.83869194</v>
      </c>
      <c r="U83">
        <v>143.80912325</v>
      </c>
      <c r="V83" s="4">
        <v>2.34302E-26</v>
      </c>
      <c r="W83">
        <v>120.89201878</v>
      </c>
      <c r="X83">
        <v>8.4229460648</v>
      </c>
      <c r="Y83">
        <v>105.59588902</v>
      </c>
      <c r="Z83">
        <v>0.755</v>
      </c>
      <c r="AA83">
        <v>0.6157</v>
      </c>
      <c r="AB83">
        <v>0.8943</v>
      </c>
      <c r="AC83">
        <v>2.1276572748</v>
      </c>
      <c r="AD83">
        <v>1.8509731126</v>
      </c>
      <c r="AE83">
        <v>2.4457002904</v>
      </c>
      <c r="AF83">
        <v>0.001986786</v>
      </c>
      <c r="AG83">
        <v>0.2964</v>
      </c>
      <c r="AH83">
        <v>0.1085</v>
      </c>
      <c r="AI83">
        <v>0.4843</v>
      </c>
      <c r="AJ83" s="4">
        <v>1.25197E-105</v>
      </c>
      <c r="AK83">
        <v>0.9248</v>
      </c>
      <c r="AL83">
        <v>0.8418</v>
      </c>
      <c r="AM83">
        <v>1.0078</v>
      </c>
    </row>
    <row r="84" spans="1:39" ht="12.75">
      <c r="A84" t="s">
        <v>54</v>
      </c>
      <c r="B84">
        <v>111</v>
      </c>
      <c r="C84">
        <v>566</v>
      </c>
      <c r="D84">
        <v>196.40348304</v>
      </c>
      <c r="E84">
        <v>162.8287518</v>
      </c>
      <c r="F84">
        <v>236.90120894</v>
      </c>
      <c r="G84" s="4">
        <v>1.280945E-32</v>
      </c>
      <c r="H84">
        <v>196.1130742</v>
      </c>
      <c r="I84">
        <v>18.614229245</v>
      </c>
      <c r="J84">
        <v>211.46992996</v>
      </c>
      <c r="K84">
        <v>1.1376</v>
      </c>
      <c r="L84">
        <v>0.9501</v>
      </c>
      <c r="M84">
        <v>1.3251</v>
      </c>
      <c r="N84">
        <v>3.1193116193</v>
      </c>
      <c r="O84">
        <v>2.5860723526</v>
      </c>
      <c r="P84">
        <v>3.7625029976</v>
      </c>
      <c r="Q84">
        <v>100</v>
      </c>
      <c r="R84">
        <v>637</v>
      </c>
      <c r="S84">
        <v>163.27263228</v>
      </c>
      <c r="T84">
        <v>133.99481672</v>
      </c>
      <c r="U84">
        <v>198.94763919</v>
      </c>
      <c r="V84" s="4">
        <v>4.119189E-24</v>
      </c>
      <c r="W84">
        <v>156.98587127</v>
      </c>
      <c r="X84">
        <v>15.698587127</v>
      </c>
      <c r="Y84">
        <v>166.97916119</v>
      </c>
      <c r="Z84">
        <v>1.0213</v>
      </c>
      <c r="AA84">
        <v>0.8236</v>
      </c>
      <c r="AB84">
        <v>1.2189</v>
      </c>
      <c r="AC84">
        <v>2.7767078691</v>
      </c>
      <c r="AD84">
        <v>2.2787925742</v>
      </c>
      <c r="AE84">
        <v>3.3834174631</v>
      </c>
      <c r="AF84">
        <v>0.2042344709</v>
      </c>
      <c r="AG84">
        <v>0.176</v>
      </c>
      <c r="AH84">
        <v>-0.0957</v>
      </c>
      <c r="AI84">
        <v>0.4476</v>
      </c>
      <c r="AJ84" s="4">
        <v>6.511853E-68</v>
      </c>
      <c r="AK84">
        <v>1.0748</v>
      </c>
      <c r="AL84">
        <v>0.9539</v>
      </c>
      <c r="AM84">
        <v>1.1958</v>
      </c>
    </row>
    <row r="85" spans="1:39" ht="12.75">
      <c r="A85" t="s">
        <v>55</v>
      </c>
      <c r="B85">
        <v>269</v>
      </c>
      <c r="C85">
        <v>1138</v>
      </c>
      <c r="D85">
        <v>240.95181294</v>
      </c>
      <c r="E85">
        <v>213.46625484</v>
      </c>
      <c r="F85">
        <v>271.97636555</v>
      </c>
      <c r="G85" s="4">
        <v>1.41167E-104</v>
      </c>
      <c r="H85">
        <v>236.37961336</v>
      </c>
      <c r="I85">
        <v>14.412319391</v>
      </c>
      <c r="J85">
        <v>275.42189329</v>
      </c>
      <c r="K85">
        <v>1.342</v>
      </c>
      <c r="L85">
        <v>1.2209</v>
      </c>
      <c r="M85">
        <v>1.4632</v>
      </c>
      <c r="N85">
        <v>3.8268353401</v>
      </c>
      <c r="O85">
        <v>3.3903052979</v>
      </c>
      <c r="P85">
        <v>4.3195722607</v>
      </c>
      <c r="Q85">
        <v>227</v>
      </c>
      <c r="R85">
        <v>1237</v>
      </c>
      <c r="S85">
        <v>182.37433431</v>
      </c>
      <c r="T85">
        <v>159.54756217</v>
      </c>
      <c r="U85">
        <v>208.46697601</v>
      </c>
      <c r="V85" s="4">
        <v>8.138253E-62</v>
      </c>
      <c r="W85">
        <v>183.50848828</v>
      </c>
      <c r="X85">
        <v>12.179886155</v>
      </c>
      <c r="Y85">
        <v>212.08504227</v>
      </c>
      <c r="Z85">
        <v>1.1319</v>
      </c>
      <c r="AA85">
        <v>0.9982</v>
      </c>
      <c r="AB85">
        <v>1.2656</v>
      </c>
      <c r="AC85">
        <v>3.101562351</v>
      </c>
      <c r="AD85">
        <v>2.7133571941</v>
      </c>
      <c r="AE85">
        <v>3.5453087555</v>
      </c>
      <c r="AF85">
        <v>0.0031919025</v>
      </c>
      <c r="AG85">
        <v>0.2698</v>
      </c>
      <c r="AH85">
        <v>0.0904</v>
      </c>
      <c r="AI85">
        <v>0.4491</v>
      </c>
      <c r="AJ85" s="4">
        <v>1.43219E-193</v>
      </c>
      <c r="AK85">
        <v>1.248</v>
      </c>
      <c r="AL85">
        <v>1.1656</v>
      </c>
      <c r="AM85">
        <v>1.3304</v>
      </c>
    </row>
    <row r="86" spans="1:39" ht="12.75">
      <c r="A86" t="s">
        <v>56</v>
      </c>
      <c r="B86">
        <v>193</v>
      </c>
      <c r="C86">
        <v>1278</v>
      </c>
      <c r="D86">
        <v>152.22992817</v>
      </c>
      <c r="E86">
        <v>132.07068847</v>
      </c>
      <c r="F86">
        <v>175.46626962</v>
      </c>
      <c r="G86" s="4">
        <v>3.940585E-34</v>
      </c>
      <c r="H86">
        <v>151.0172144</v>
      </c>
      <c r="I86">
        <v>10.870456956</v>
      </c>
      <c r="J86">
        <v>139.84796211</v>
      </c>
      <c r="K86">
        <v>0.8828</v>
      </c>
      <c r="L86">
        <v>0.7408</v>
      </c>
      <c r="M86">
        <v>1.0249</v>
      </c>
      <c r="N86">
        <v>2.4177401358</v>
      </c>
      <c r="O86">
        <v>2.0975678574</v>
      </c>
      <c r="P86">
        <v>2.7867834376</v>
      </c>
      <c r="Q86">
        <v>154</v>
      </c>
      <c r="R86">
        <v>1071</v>
      </c>
      <c r="S86">
        <v>142.27659958</v>
      </c>
      <c r="T86">
        <v>121.15148333</v>
      </c>
      <c r="U86">
        <v>167.0852905</v>
      </c>
      <c r="V86" s="4">
        <v>4.524416E-27</v>
      </c>
      <c r="W86">
        <v>143.79084967</v>
      </c>
      <c r="X86">
        <v>11.586996868</v>
      </c>
      <c r="Y86">
        <v>144.53895195</v>
      </c>
      <c r="Z86">
        <v>0.8836</v>
      </c>
      <c r="AA86">
        <v>0.7229</v>
      </c>
      <c r="AB86">
        <v>1.0443</v>
      </c>
      <c r="AC86">
        <v>2.4196373154</v>
      </c>
      <c r="AD86">
        <v>2.060371493</v>
      </c>
      <c r="AE86">
        <v>2.8415481179</v>
      </c>
      <c r="AF86">
        <v>0.5892157045</v>
      </c>
      <c r="AG86">
        <v>0.0588</v>
      </c>
      <c r="AH86">
        <v>-0.1547</v>
      </c>
      <c r="AI86">
        <v>0.2724</v>
      </c>
      <c r="AJ86" s="4">
        <v>5.851594E-63</v>
      </c>
      <c r="AK86">
        <v>0.8421</v>
      </c>
      <c r="AL86">
        <v>0.7435</v>
      </c>
      <c r="AM86">
        <v>0.9406</v>
      </c>
    </row>
    <row r="87" spans="1:39" ht="12.75">
      <c r="A87" t="s">
        <v>49</v>
      </c>
      <c r="B87">
        <v>166</v>
      </c>
      <c r="C87">
        <v>796</v>
      </c>
      <c r="D87">
        <v>209.07149384</v>
      </c>
      <c r="E87">
        <v>179.3823468</v>
      </c>
      <c r="F87">
        <v>243.67442123</v>
      </c>
      <c r="G87" s="4">
        <v>3.128944E-53</v>
      </c>
      <c r="H87">
        <v>208.54271357</v>
      </c>
      <c r="I87">
        <v>16.186053677</v>
      </c>
      <c r="J87">
        <v>231.21088256</v>
      </c>
      <c r="K87">
        <v>1.2001</v>
      </c>
      <c r="L87">
        <v>1.047</v>
      </c>
      <c r="M87">
        <v>1.3533</v>
      </c>
      <c r="N87">
        <v>3.3205069987</v>
      </c>
      <c r="O87">
        <v>2.8489792035</v>
      </c>
      <c r="P87">
        <v>3.8700762416</v>
      </c>
      <c r="Q87">
        <v>123</v>
      </c>
      <c r="R87">
        <v>629</v>
      </c>
      <c r="S87">
        <v>200.1685487</v>
      </c>
      <c r="T87">
        <v>167.59357764</v>
      </c>
      <c r="U87">
        <v>239.07507944</v>
      </c>
      <c r="V87" s="4">
        <v>1.231568E-41</v>
      </c>
      <c r="W87">
        <v>195.54848967</v>
      </c>
      <c r="X87">
        <v>17.632013524</v>
      </c>
      <c r="Y87">
        <v>232.560958</v>
      </c>
      <c r="Z87">
        <v>1.225</v>
      </c>
      <c r="AA87">
        <v>1.0474</v>
      </c>
      <c r="AB87">
        <v>1.4026</v>
      </c>
      <c r="AC87">
        <v>3.4041809492</v>
      </c>
      <c r="AD87">
        <v>2.85019234</v>
      </c>
      <c r="AE87">
        <v>4.0658476877</v>
      </c>
      <c r="AF87">
        <v>0.7707724752</v>
      </c>
      <c r="AG87">
        <v>0.0347</v>
      </c>
      <c r="AH87">
        <v>-0.1989</v>
      </c>
      <c r="AI87">
        <v>0.2684</v>
      </c>
      <c r="AJ87" s="4">
        <v>1.79086E-116</v>
      </c>
      <c r="AK87">
        <v>1.2102</v>
      </c>
      <c r="AL87">
        <v>1.1068</v>
      </c>
      <c r="AM87">
        <v>1.3136</v>
      </c>
    </row>
    <row r="88" spans="1:39" ht="12.75">
      <c r="A88" t="s">
        <v>87</v>
      </c>
      <c r="B88">
        <v>344</v>
      </c>
      <c r="C88">
        <v>10415</v>
      </c>
      <c r="D88">
        <v>32.270908676</v>
      </c>
      <c r="E88">
        <v>29.002098189</v>
      </c>
      <c r="F88">
        <v>35.908144989</v>
      </c>
      <c r="G88" s="4">
        <v>1.372411E-34</v>
      </c>
      <c r="H88">
        <v>33.029284686</v>
      </c>
      <c r="I88">
        <v>1.7808196823</v>
      </c>
      <c r="J88">
        <v>-47.5423603</v>
      </c>
      <c r="K88">
        <v>-0.6684</v>
      </c>
      <c r="L88">
        <v>-0.7752</v>
      </c>
      <c r="M88">
        <v>-0.5616</v>
      </c>
      <c r="N88">
        <v>0.5125317476</v>
      </c>
      <c r="O88">
        <v>0.4606159752</v>
      </c>
      <c r="P88">
        <v>0.5702989181</v>
      </c>
      <c r="Q88">
        <v>337</v>
      </c>
      <c r="R88">
        <v>10168</v>
      </c>
      <c r="S88">
        <v>32.181594995</v>
      </c>
      <c r="T88">
        <v>28.864207986</v>
      </c>
      <c r="U88">
        <v>35.880252004</v>
      </c>
      <c r="V88" s="4">
        <v>1.804802E-27</v>
      </c>
      <c r="W88">
        <v>33.143194335</v>
      </c>
      <c r="X88">
        <v>1.8054248378</v>
      </c>
      <c r="Y88">
        <v>-43.63478604</v>
      </c>
      <c r="Z88">
        <v>-0.6028</v>
      </c>
      <c r="AA88">
        <v>-0.7116</v>
      </c>
      <c r="AB88">
        <v>-0.494</v>
      </c>
      <c r="AC88">
        <v>0.5472986306</v>
      </c>
      <c r="AD88">
        <v>0.4908812477</v>
      </c>
      <c r="AE88">
        <v>0.6102001095</v>
      </c>
      <c r="AF88">
        <v>0.9379129332</v>
      </c>
      <c r="AG88">
        <v>-0.006</v>
      </c>
      <c r="AH88">
        <v>-0.1571</v>
      </c>
      <c r="AI88">
        <v>0.1451</v>
      </c>
      <c r="AJ88" s="4">
        <v>2.879066E-75</v>
      </c>
      <c r="AK88">
        <v>-0.6548</v>
      </c>
      <c r="AL88">
        <v>-0.7247</v>
      </c>
      <c r="AM88">
        <v>-0.5849</v>
      </c>
    </row>
    <row r="89" spans="1:39" ht="12.75">
      <c r="A89" t="s">
        <v>86</v>
      </c>
      <c r="B89">
        <v>164</v>
      </c>
      <c r="C89">
        <v>5200</v>
      </c>
      <c r="D89">
        <v>30.69905349</v>
      </c>
      <c r="E89">
        <v>26.294539007</v>
      </c>
      <c r="F89">
        <v>35.841354166</v>
      </c>
      <c r="G89" s="4">
        <v>9.83258E-20</v>
      </c>
      <c r="H89">
        <v>31.538461538</v>
      </c>
      <c r="I89">
        <v>2.4627400913</v>
      </c>
      <c r="J89">
        <v>-49.91010953</v>
      </c>
      <c r="K89">
        <v>-0.7183</v>
      </c>
      <c r="L89">
        <v>-0.8732</v>
      </c>
      <c r="M89">
        <v>-0.5635</v>
      </c>
      <c r="N89">
        <v>0.4875672914</v>
      </c>
      <c r="O89">
        <v>0.417614086</v>
      </c>
      <c r="P89">
        <v>0.5692381356</v>
      </c>
      <c r="Q89">
        <v>145</v>
      </c>
      <c r="R89">
        <v>6452</v>
      </c>
      <c r="S89">
        <v>22.221821228</v>
      </c>
      <c r="T89">
        <v>18.758427142</v>
      </c>
      <c r="U89">
        <v>26.324666505</v>
      </c>
      <c r="V89" s="4">
        <v>2.151962E-29</v>
      </c>
      <c r="W89">
        <v>22.473651581</v>
      </c>
      <c r="X89">
        <v>1.8663351796</v>
      </c>
      <c r="Y89">
        <v>-61.78002135</v>
      </c>
      <c r="Z89">
        <v>-0.9731</v>
      </c>
      <c r="AA89">
        <v>-1.1425</v>
      </c>
      <c r="AB89">
        <v>-0.8036</v>
      </c>
      <c r="AC89">
        <v>0.3779170153</v>
      </c>
      <c r="AD89">
        <v>0.3190165525</v>
      </c>
      <c r="AE89">
        <v>0.4476923512</v>
      </c>
      <c r="AF89">
        <v>0.0070495035</v>
      </c>
      <c r="AG89">
        <v>0.3144</v>
      </c>
      <c r="AH89">
        <v>0.0857</v>
      </c>
      <c r="AI89">
        <v>0.5431</v>
      </c>
      <c r="AJ89" s="4">
        <v>3.457899E-49</v>
      </c>
      <c r="AK89">
        <v>-0.7762</v>
      </c>
      <c r="AL89">
        <v>-0.8794</v>
      </c>
      <c r="AM89">
        <v>-0.673</v>
      </c>
    </row>
    <row r="90" spans="1:39" ht="12.75">
      <c r="A90" t="s">
        <v>82</v>
      </c>
      <c r="B90">
        <v>308</v>
      </c>
      <c r="C90">
        <v>11221</v>
      </c>
      <c r="D90">
        <v>27.318413554</v>
      </c>
      <c r="E90">
        <v>24.388626928</v>
      </c>
      <c r="F90">
        <v>30.60015315</v>
      </c>
      <c r="G90" s="4">
        <v>3.540982E-47</v>
      </c>
      <c r="H90">
        <v>27.448533999</v>
      </c>
      <c r="I90">
        <v>1.5640253787</v>
      </c>
      <c r="J90">
        <v>-56.40579805</v>
      </c>
      <c r="K90">
        <v>-0.835</v>
      </c>
      <c r="L90">
        <v>-0.9484</v>
      </c>
      <c r="M90">
        <v>-0.7216</v>
      </c>
      <c r="N90">
        <v>0.4338754257</v>
      </c>
      <c r="O90">
        <v>0.3873440846</v>
      </c>
      <c r="P90">
        <v>0.4859965404</v>
      </c>
      <c r="Q90">
        <v>313</v>
      </c>
      <c r="R90">
        <v>10669</v>
      </c>
      <c r="S90">
        <v>29.529815511</v>
      </c>
      <c r="T90">
        <v>26.374998578</v>
      </c>
      <c r="U90">
        <v>33.061992459</v>
      </c>
      <c r="V90" s="4">
        <v>6.648443E-33</v>
      </c>
      <c r="W90">
        <v>29.337332459</v>
      </c>
      <c r="X90">
        <v>1.6582440728</v>
      </c>
      <c r="Y90">
        <v>-50.10725266</v>
      </c>
      <c r="Z90">
        <v>-0.6888</v>
      </c>
      <c r="AA90">
        <v>-0.8017</v>
      </c>
      <c r="AB90">
        <v>-0.5758</v>
      </c>
      <c r="AC90">
        <v>0.5022009504</v>
      </c>
      <c r="AD90">
        <v>0.4485483273</v>
      </c>
      <c r="AE90">
        <v>0.562271174</v>
      </c>
      <c r="AF90">
        <v>0.2852210886</v>
      </c>
      <c r="AG90">
        <v>-0.0866</v>
      </c>
      <c r="AH90">
        <v>-0.2455</v>
      </c>
      <c r="AI90">
        <v>0.0722</v>
      </c>
      <c r="AJ90" s="4">
        <v>1.621706E-97</v>
      </c>
      <c r="AK90">
        <v>-0.7771</v>
      </c>
      <c r="AL90">
        <v>-0.8498</v>
      </c>
      <c r="AM90">
        <v>-0.7044</v>
      </c>
    </row>
    <row r="91" spans="1:39" ht="12.75">
      <c r="A91" t="s">
        <v>105</v>
      </c>
      <c r="B91">
        <v>311</v>
      </c>
      <c r="C91">
        <v>8021</v>
      </c>
      <c r="D91">
        <v>37.347768268</v>
      </c>
      <c r="E91">
        <v>33.358639664</v>
      </c>
      <c r="F91">
        <v>41.813929125</v>
      </c>
      <c r="G91" s="4">
        <v>1.275562E-19</v>
      </c>
      <c r="H91">
        <v>38.773220297</v>
      </c>
      <c r="I91">
        <v>2.1986276136</v>
      </c>
      <c r="J91">
        <v>-38.41974963</v>
      </c>
      <c r="K91">
        <v>-0.5223</v>
      </c>
      <c r="L91">
        <v>-0.6352</v>
      </c>
      <c r="M91">
        <v>-0.4093</v>
      </c>
      <c r="N91">
        <v>0.5931632459</v>
      </c>
      <c r="O91">
        <v>0.5298072656</v>
      </c>
      <c r="P91">
        <v>0.664095529</v>
      </c>
      <c r="Q91">
        <v>220</v>
      </c>
      <c r="R91">
        <v>7340</v>
      </c>
      <c r="S91">
        <v>29.093418352</v>
      </c>
      <c r="T91">
        <v>25.380332214</v>
      </c>
      <c r="U91">
        <v>33.34972073</v>
      </c>
      <c r="V91" s="4">
        <v>5.488124E-24</v>
      </c>
      <c r="W91">
        <v>29.972752044</v>
      </c>
      <c r="X91">
        <v>2.0207625305</v>
      </c>
      <c r="Y91">
        <v>-49.02662173</v>
      </c>
      <c r="Z91">
        <v>-0.7036</v>
      </c>
      <c r="AA91">
        <v>-0.8402</v>
      </c>
      <c r="AB91">
        <v>-0.5671</v>
      </c>
      <c r="AC91">
        <v>0.4947793304</v>
      </c>
      <c r="AD91">
        <v>0.4316324616</v>
      </c>
      <c r="AE91">
        <v>0.5671644457</v>
      </c>
      <c r="AF91">
        <v>0.0073082353</v>
      </c>
      <c r="AG91">
        <v>0.241</v>
      </c>
      <c r="AH91">
        <v>0.0649</v>
      </c>
      <c r="AI91">
        <v>0.4171</v>
      </c>
      <c r="AJ91" s="4">
        <v>2.993353E-51</v>
      </c>
      <c r="AK91">
        <v>-0.5929</v>
      </c>
      <c r="AL91">
        <v>-0.6701</v>
      </c>
      <c r="AM91">
        <v>-0.5158</v>
      </c>
    </row>
    <row r="92" spans="1:39" ht="12.75">
      <c r="A92" t="s">
        <v>106</v>
      </c>
      <c r="B92">
        <v>351</v>
      </c>
      <c r="C92">
        <v>3803</v>
      </c>
      <c r="D92">
        <v>83.952576519</v>
      </c>
      <c r="E92">
        <v>75.461366341</v>
      </c>
      <c r="F92">
        <v>93.399251113</v>
      </c>
      <c r="G92" s="4">
        <v>1.2364567E-07</v>
      </c>
      <c r="H92">
        <v>92.29555614</v>
      </c>
      <c r="I92">
        <v>4.9263723364</v>
      </c>
      <c r="J92">
        <v>46.585282616</v>
      </c>
      <c r="K92">
        <v>0.2877</v>
      </c>
      <c r="L92">
        <v>0.1811</v>
      </c>
      <c r="M92">
        <v>0.3943</v>
      </c>
      <c r="N92">
        <v>1.3333482857</v>
      </c>
      <c r="O92">
        <v>1.1984895237</v>
      </c>
      <c r="P92">
        <v>1.4833818867</v>
      </c>
      <c r="Q92">
        <v>256</v>
      </c>
      <c r="R92">
        <v>3354</v>
      </c>
      <c r="S92">
        <v>69.247973218</v>
      </c>
      <c r="T92">
        <v>61.033304169</v>
      </c>
      <c r="U92">
        <v>78.56828104</v>
      </c>
      <c r="V92">
        <v>0.0111372872</v>
      </c>
      <c r="W92">
        <v>76.326774001</v>
      </c>
      <c r="X92">
        <v>4.7704233751</v>
      </c>
      <c r="Y92">
        <v>29.80568209</v>
      </c>
      <c r="Z92">
        <v>0.1635</v>
      </c>
      <c r="AA92">
        <v>0.0373</v>
      </c>
      <c r="AB92">
        <v>0.2898</v>
      </c>
      <c r="AC92">
        <v>1.1776706817</v>
      </c>
      <c r="AD92">
        <v>1.0379673164</v>
      </c>
      <c r="AE92">
        <v>1.336177173</v>
      </c>
      <c r="AF92">
        <v>0.0281205396</v>
      </c>
      <c r="AG92">
        <v>0.1838</v>
      </c>
      <c r="AH92">
        <v>0.0197</v>
      </c>
      <c r="AI92">
        <v>0.3478</v>
      </c>
      <c r="AJ92" s="4">
        <v>2.4831223E-09</v>
      </c>
      <c r="AK92">
        <v>0.2213</v>
      </c>
      <c r="AL92">
        <v>0.1486</v>
      </c>
      <c r="AM92">
        <v>0.294</v>
      </c>
    </row>
    <row r="93" spans="1:39" ht="12.75">
      <c r="A93" t="s">
        <v>89</v>
      </c>
      <c r="B93">
        <v>322</v>
      </c>
      <c r="C93">
        <v>8891</v>
      </c>
      <c r="D93">
        <v>37.297612299</v>
      </c>
      <c r="E93">
        <v>33.39858835</v>
      </c>
      <c r="F93">
        <v>41.651816796</v>
      </c>
      <c r="G93" s="4">
        <v>1.47442E-20</v>
      </c>
      <c r="H93">
        <v>36.216398605</v>
      </c>
      <c r="I93">
        <v>2.0182609881</v>
      </c>
      <c r="J93">
        <v>-42.48053485</v>
      </c>
      <c r="K93">
        <v>-0.5236</v>
      </c>
      <c r="L93">
        <v>-0.634</v>
      </c>
      <c r="M93">
        <v>-0.4132</v>
      </c>
      <c r="N93">
        <v>0.5923666608</v>
      </c>
      <c r="O93">
        <v>0.5304417371</v>
      </c>
      <c r="P93">
        <v>0.661520835</v>
      </c>
      <c r="Q93">
        <v>291</v>
      </c>
      <c r="R93">
        <v>10085</v>
      </c>
      <c r="S93">
        <v>28.697094399</v>
      </c>
      <c r="T93">
        <v>25.497006586</v>
      </c>
      <c r="U93">
        <v>32.298820027</v>
      </c>
      <c r="V93" s="4">
        <v>1.309068E-32</v>
      </c>
      <c r="W93">
        <v>28.854734755</v>
      </c>
      <c r="X93">
        <v>1.6914945076</v>
      </c>
      <c r="Y93">
        <v>-50.92798595</v>
      </c>
      <c r="Z93">
        <v>-0.7174</v>
      </c>
      <c r="AA93">
        <v>-0.8356</v>
      </c>
      <c r="AB93">
        <v>-0.5991</v>
      </c>
      <c r="AC93">
        <v>0.4880392184</v>
      </c>
      <c r="AD93">
        <v>0.4336166928</v>
      </c>
      <c r="AE93">
        <v>0.5492922266</v>
      </c>
      <c r="AF93">
        <v>0.0019804061</v>
      </c>
      <c r="AG93">
        <v>0.2534</v>
      </c>
      <c r="AH93">
        <v>0.0928</v>
      </c>
      <c r="AI93">
        <v>0.4139</v>
      </c>
      <c r="AJ93" s="4">
        <v>1.916979E-54</v>
      </c>
      <c r="AK93">
        <v>-0.6125</v>
      </c>
      <c r="AL93">
        <v>-0.6898</v>
      </c>
      <c r="AM93">
        <v>-0.5353</v>
      </c>
    </row>
    <row r="94" spans="1:39" ht="12.75">
      <c r="A94" t="s">
        <v>88</v>
      </c>
      <c r="B94">
        <v>365</v>
      </c>
      <c r="C94">
        <v>6156</v>
      </c>
      <c r="D94">
        <v>57.226607431</v>
      </c>
      <c r="E94">
        <v>51.584536912</v>
      </c>
      <c r="F94">
        <v>63.485780703</v>
      </c>
      <c r="G94">
        <v>0.0712239928</v>
      </c>
      <c r="H94">
        <v>59.291747888</v>
      </c>
      <c r="I94">
        <v>3.1034719257</v>
      </c>
      <c r="J94">
        <v>-5.831895007</v>
      </c>
      <c r="K94">
        <v>-0.0955</v>
      </c>
      <c r="L94">
        <v>-0.1993</v>
      </c>
      <c r="M94">
        <v>0.0083</v>
      </c>
      <c r="N94">
        <v>0.908882158</v>
      </c>
      <c r="O94">
        <v>0.819273889</v>
      </c>
      <c r="P94">
        <v>1.0082913518</v>
      </c>
      <c r="Q94">
        <v>350</v>
      </c>
      <c r="R94">
        <v>5498</v>
      </c>
      <c r="S94">
        <v>60.278771657</v>
      </c>
      <c r="T94">
        <v>54.113741467</v>
      </c>
      <c r="U94">
        <v>67.146166833</v>
      </c>
      <c r="V94">
        <v>0.6520154841</v>
      </c>
      <c r="W94">
        <v>63.65951255</v>
      </c>
      <c r="X94">
        <v>3.4027440767</v>
      </c>
      <c r="Y94">
        <v>8.2630119801</v>
      </c>
      <c r="Z94">
        <v>0.0248</v>
      </c>
      <c r="AA94">
        <v>-0.0831</v>
      </c>
      <c r="AB94">
        <v>0.1327</v>
      </c>
      <c r="AC94">
        <v>1.0251353045</v>
      </c>
      <c r="AD94">
        <v>0.9202892712</v>
      </c>
      <c r="AE94">
        <v>1.1419261589</v>
      </c>
      <c r="AF94">
        <v>0.4223612695</v>
      </c>
      <c r="AG94">
        <v>-0.0607</v>
      </c>
      <c r="AH94">
        <v>-0.2091</v>
      </c>
      <c r="AI94">
        <v>0.0876</v>
      </c>
      <c r="AJ94">
        <v>0.0271474005</v>
      </c>
      <c r="AK94">
        <v>-0.0761</v>
      </c>
      <c r="AL94">
        <v>-0.1436</v>
      </c>
      <c r="AM94">
        <v>-0.0086</v>
      </c>
    </row>
    <row r="95" spans="1:39" ht="12.75">
      <c r="A95" t="s">
        <v>95</v>
      </c>
      <c r="B95">
        <v>55</v>
      </c>
      <c r="C95">
        <v>1861</v>
      </c>
      <c r="D95">
        <v>28.816769592</v>
      </c>
      <c r="E95">
        <v>21.908515621</v>
      </c>
      <c r="F95">
        <v>37.903353386</v>
      </c>
      <c r="G95" s="4">
        <v>2.2806658E-08</v>
      </c>
      <c r="H95">
        <v>29.554003224</v>
      </c>
      <c r="I95">
        <v>3.9850609818</v>
      </c>
      <c r="J95">
        <v>-53.06185805</v>
      </c>
      <c r="K95">
        <v>-0.7816</v>
      </c>
      <c r="L95">
        <v>-1.0557</v>
      </c>
      <c r="M95">
        <v>-0.5075</v>
      </c>
      <c r="N95">
        <v>0.4576725567</v>
      </c>
      <c r="O95">
        <v>0.3479545591</v>
      </c>
      <c r="P95">
        <v>0.6019871379</v>
      </c>
      <c r="Q95">
        <v>51</v>
      </c>
      <c r="R95">
        <v>2397</v>
      </c>
      <c r="S95">
        <v>19.417678533</v>
      </c>
      <c r="T95">
        <v>14.016372184</v>
      </c>
      <c r="U95">
        <v>26.900415788</v>
      </c>
      <c r="V95" s="4">
        <v>2.698265E-11</v>
      </c>
      <c r="W95">
        <v>21.276595745</v>
      </c>
      <c r="X95">
        <v>2.9793193277</v>
      </c>
      <c r="Y95">
        <v>-63.81580305</v>
      </c>
      <c r="Z95">
        <v>-1.108</v>
      </c>
      <c r="AA95">
        <v>-1.4339</v>
      </c>
      <c r="AB95">
        <v>-0.782</v>
      </c>
      <c r="AC95">
        <v>0.3302281591</v>
      </c>
      <c r="AD95">
        <v>0.2383704507</v>
      </c>
      <c r="AE95">
        <v>0.4574838732</v>
      </c>
      <c r="AF95">
        <v>0.0753404242</v>
      </c>
      <c r="AG95">
        <v>0.386</v>
      </c>
      <c r="AH95">
        <v>-0.0394</v>
      </c>
      <c r="AI95">
        <v>0.8114</v>
      </c>
      <c r="AJ95" s="4">
        <v>2.820184E-22</v>
      </c>
      <c r="AK95">
        <v>-0.9613</v>
      </c>
      <c r="AL95">
        <v>-1.1554</v>
      </c>
      <c r="AM95">
        <v>-0.7672</v>
      </c>
    </row>
    <row r="96" spans="1:39" ht="12.75">
      <c r="A96" t="s">
        <v>94</v>
      </c>
      <c r="B96">
        <v>503</v>
      </c>
      <c r="C96">
        <v>8483</v>
      </c>
      <c r="D96">
        <v>59.183003984</v>
      </c>
      <c r="E96">
        <v>54.168838642</v>
      </c>
      <c r="F96">
        <v>64.66130802</v>
      </c>
      <c r="G96">
        <v>0.1703860358</v>
      </c>
      <c r="H96">
        <v>59.29506071</v>
      </c>
      <c r="I96">
        <v>2.643836083</v>
      </c>
      <c r="J96">
        <v>-5.826633531</v>
      </c>
      <c r="K96">
        <v>-0.0619</v>
      </c>
      <c r="L96">
        <v>-0.1505</v>
      </c>
      <c r="M96">
        <v>0.0266</v>
      </c>
      <c r="N96">
        <v>0.9399539618</v>
      </c>
      <c r="O96">
        <v>0.8603181836</v>
      </c>
      <c r="P96">
        <v>1.0269612652</v>
      </c>
      <c r="Q96">
        <v>449</v>
      </c>
      <c r="R96">
        <v>8080</v>
      </c>
      <c r="S96">
        <v>53.327878447</v>
      </c>
      <c r="T96">
        <v>48.434228146</v>
      </c>
      <c r="U96">
        <v>58.715968613</v>
      </c>
      <c r="V96">
        <v>0.0466613863</v>
      </c>
      <c r="W96">
        <v>55.569306931</v>
      </c>
      <c r="X96">
        <v>2.6224777352</v>
      </c>
      <c r="Y96">
        <v>-5.495654915</v>
      </c>
      <c r="Z96">
        <v>-0.0977</v>
      </c>
      <c r="AA96">
        <v>-0.1939</v>
      </c>
      <c r="AB96">
        <v>-0.0014</v>
      </c>
      <c r="AC96">
        <v>0.9069244347</v>
      </c>
      <c r="AD96">
        <v>0.8237002157</v>
      </c>
      <c r="AE96">
        <v>0.9985573811</v>
      </c>
      <c r="AF96">
        <v>0.147975758</v>
      </c>
      <c r="AG96">
        <v>0.0954</v>
      </c>
      <c r="AH96">
        <v>-0.0338</v>
      </c>
      <c r="AI96">
        <v>0.2246</v>
      </c>
      <c r="AJ96">
        <v>0.0002055997</v>
      </c>
      <c r="AK96">
        <v>-0.1145</v>
      </c>
      <c r="AL96">
        <v>-0.175</v>
      </c>
      <c r="AM96">
        <v>-0.0541</v>
      </c>
    </row>
    <row r="97" spans="1:39" ht="12.75">
      <c r="A97" t="s">
        <v>93</v>
      </c>
      <c r="B97">
        <v>391</v>
      </c>
      <c r="C97">
        <v>9602</v>
      </c>
      <c r="D97">
        <v>40.158157709</v>
      </c>
      <c r="E97">
        <v>36.309535668</v>
      </c>
      <c r="F97">
        <v>44.41471368</v>
      </c>
      <c r="G97" s="4">
        <v>2.144756E-18</v>
      </c>
      <c r="H97">
        <v>40.720683191</v>
      </c>
      <c r="I97">
        <v>2.0593334652</v>
      </c>
      <c r="J97">
        <v>-35.32675783</v>
      </c>
      <c r="K97">
        <v>-0.4497</v>
      </c>
      <c r="L97">
        <v>-0.5505</v>
      </c>
      <c r="M97">
        <v>-0.349</v>
      </c>
      <c r="N97">
        <v>0.6377983018</v>
      </c>
      <c r="O97">
        <v>0.5766738693</v>
      </c>
      <c r="P97">
        <v>0.7054016065</v>
      </c>
      <c r="Q97">
        <v>448</v>
      </c>
      <c r="R97">
        <v>9282</v>
      </c>
      <c r="S97">
        <v>47.112830576</v>
      </c>
      <c r="T97">
        <v>42.840807388</v>
      </c>
      <c r="U97">
        <v>51.810853721</v>
      </c>
      <c r="V97" s="4">
        <v>4.8896043E-06</v>
      </c>
      <c r="W97">
        <v>48.26546003</v>
      </c>
      <c r="X97">
        <v>2.2803286456</v>
      </c>
      <c r="Y97">
        <v>-17.91699515</v>
      </c>
      <c r="Z97">
        <v>-0.2216</v>
      </c>
      <c r="AA97">
        <v>-0.3167</v>
      </c>
      <c r="AB97">
        <v>-0.1266</v>
      </c>
      <c r="AC97">
        <v>0.8012277721</v>
      </c>
      <c r="AD97">
        <v>0.7285752997</v>
      </c>
      <c r="AE97">
        <v>0.8811250436</v>
      </c>
      <c r="AF97">
        <v>0.0159754522</v>
      </c>
      <c r="AG97">
        <v>-0.1685</v>
      </c>
      <c r="AH97">
        <v>-0.3056</v>
      </c>
      <c r="AI97">
        <v>-0.0314</v>
      </c>
      <c r="AJ97" s="4">
        <v>3.071424E-30</v>
      </c>
      <c r="AK97">
        <v>-0.3643</v>
      </c>
      <c r="AL97">
        <v>-0.4267</v>
      </c>
      <c r="AM97">
        <v>-0.3018</v>
      </c>
    </row>
    <row r="98" spans="1:39" ht="12.75">
      <c r="A98" t="s">
        <v>92</v>
      </c>
      <c r="B98">
        <v>447</v>
      </c>
      <c r="C98">
        <v>3925</v>
      </c>
      <c r="D98">
        <v>108.95444399</v>
      </c>
      <c r="E98">
        <v>99.160278436</v>
      </c>
      <c r="F98">
        <v>119.71598963</v>
      </c>
      <c r="G98" s="4">
        <v>3.703263E-30</v>
      </c>
      <c r="H98">
        <v>113.88535032</v>
      </c>
      <c r="I98">
        <v>5.3865922323</v>
      </c>
      <c r="J98">
        <v>80.874540015</v>
      </c>
      <c r="K98">
        <v>0.5484</v>
      </c>
      <c r="L98">
        <v>0.4542</v>
      </c>
      <c r="M98">
        <v>0.6426</v>
      </c>
      <c r="N98">
        <v>1.7304319549</v>
      </c>
      <c r="O98">
        <v>1.5748794467</v>
      </c>
      <c r="P98">
        <v>1.9013485489</v>
      </c>
      <c r="Q98">
        <v>416</v>
      </c>
      <c r="R98">
        <v>4220</v>
      </c>
      <c r="S98">
        <v>98.500892284</v>
      </c>
      <c r="T98">
        <v>89.369838738</v>
      </c>
      <c r="U98">
        <v>108.56487958</v>
      </c>
      <c r="V98" s="4">
        <v>2.636824E-25</v>
      </c>
      <c r="W98">
        <v>98.578199052</v>
      </c>
      <c r="X98">
        <v>4.8331938517</v>
      </c>
      <c r="Y98">
        <v>67.647729576</v>
      </c>
      <c r="Z98">
        <v>0.5159</v>
      </c>
      <c r="AA98">
        <v>0.4186</v>
      </c>
      <c r="AB98">
        <v>0.6132</v>
      </c>
      <c r="AC98">
        <v>1.6751625726</v>
      </c>
      <c r="AD98">
        <v>1.5198746479</v>
      </c>
      <c r="AE98">
        <v>1.8463165029</v>
      </c>
      <c r="AF98">
        <v>0.1777849422</v>
      </c>
      <c r="AG98">
        <v>0.0921</v>
      </c>
      <c r="AH98">
        <v>-0.0418</v>
      </c>
      <c r="AI98">
        <v>0.226</v>
      </c>
      <c r="AJ98" s="4">
        <v>1.867522E-48</v>
      </c>
      <c r="AK98">
        <v>0.465</v>
      </c>
      <c r="AL98">
        <v>0.4027</v>
      </c>
      <c r="AM98">
        <v>0.5273</v>
      </c>
    </row>
    <row r="99" spans="1:39" ht="12.75">
      <c r="A99" t="s">
        <v>91</v>
      </c>
      <c r="B99">
        <v>321</v>
      </c>
      <c r="C99">
        <v>8880</v>
      </c>
      <c r="D99">
        <v>35.653454784</v>
      </c>
      <c r="E99">
        <v>31.916208743</v>
      </c>
      <c r="F99">
        <v>39.828315707</v>
      </c>
      <c r="G99" s="4">
        <v>7.789224E-24</v>
      </c>
      <c r="H99">
        <v>36.148648649</v>
      </c>
      <c r="I99">
        <v>2.0176208184</v>
      </c>
      <c r="J99">
        <v>-42.58813642</v>
      </c>
      <c r="K99">
        <v>-0.5687</v>
      </c>
      <c r="L99">
        <v>-0.6794</v>
      </c>
      <c r="M99">
        <v>-0.458</v>
      </c>
      <c r="N99">
        <v>0.5662538874</v>
      </c>
      <c r="O99">
        <v>0.5068983464</v>
      </c>
      <c r="P99">
        <v>0.6325596982</v>
      </c>
      <c r="Q99">
        <v>290</v>
      </c>
      <c r="R99">
        <v>8180</v>
      </c>
      <c r="S99">
        <v>34.668776846</v>
      </c>
      <c r="T99">
        <v>30.841222919</v>
      </c>
      <c r="U99">
        <v>38.971349844</v>
      </c>
      <c r="V99" s="4">
        <v>8.656757E-19</v>
      </c>
      <c r="W99">
        <v>35.452322738</v>
      </c>
      <c r="X99">
        <v>2.0818320741</v>
      </c>
      <c r="Y99">
        <v>-39.70775007</v>
      </c>
      <c r="Z99">
        <v>-0.5283</v>
      </c>
      <c r="AA99">
        <v>-0.6453</v>
      </c>
      <c r="AB99">
        <v>-0.4113</v>
      </c>
      <c r="AC99">
        <v>0.5895970693</v>
      </c>
      <c r="AD99">
        <v>0.5245034956</v>
      </c>
      <c r="AE99">
        <v>0.6627690892</v>
      </c>
      <c r="AF99">
        <v>0.81360285</v>
      </c>
      <c r="AG99">
        <v>0.0192</v>
      </c>
      <c r="AH99">
        <v>-0.1406</v>
      </c>
      <c r="AI99">
        <v>0.1791</v>
      </c>
      <c r="AJ99" s="4">
        <v>2.490409E-58</v>
      </c>
      <c r="AK99">
        <v>-0.6078</v>
      </c>
      <c r="AL99">
        <v>-0.6818</v>
      </c>
      <c r="AM99">
        <v>-0.5338</v>
      </c>
    </row>
    <row r="100" spans="1:39" ht="12.75">
      <c r="A100" t="s">
        <v>90</v>
      </c>
      <c r="B100">
        <v>211</v>
      </c>
      <c r="C100">
        <v>3240</v>
      </c>
      <c r="D100">
        <v>61.670041471</v>
      </c>
      <c r="E100">
        <v>53.737088594</v>
      </c>
      <c r="F100">
        <v>70.774098757</v>
      </c>
      <c r="G100">
        <v>0.7676060754</v>
      </c>
      <c r="H100">
        <v>65.12345679</v>
      </c>
      <c r="I100">
        <v>4.4832836563</v>
      </c>
      <c r="J100">
        <v>3.4301186074</v>
      </c>
      <c r="K100">
        <v>-0.0208</v>
      </c>
      <c r="L100">
        <v>-0.1585</v>
      </c>
      <c r="M100">
        <v>0.1169</v>
      </c>
      <c r="N100">
        <v>0.9794534901</v>
      </c>
      <c r="O100">
        <v>0.8534610601</v>
      </c>
      <c r="P100">
        <v>1.1240455881</v>
      </c>
      <c r="Q100">
        <v>183</v>
      </c>
      <c r="R100">
        <v>3152</v>
      </c>
      <c r="S100">
        <v>56.106939711</v>
      </c>
      <c r="T100">
        <v>48.429045902</v>
      </c>
      <c r="U100">
        <v>65.002079334</v>
      </c>
      <c r="V100">
        <v>0.5322413993</v>
      </c>
      <c r="W100">
        <v>58.058375635</v>
      </c>
      <c r="X100">
        <v>4.2917986226</v>
      </c>
      <c r="Y100">
        <v>-1.262602161</v>
      </c>
      <c r="Z100">
        <v>-0.0469</v>
      </c>
      <c r="AA100">
        <v>-0.1941</v>
      </c>
      <c r="AB100">
        <v>0.1003</v>
      </c>
      <c r="AC100">
        <v>0.9541867417</v>
      </c>
      <c r="AD100">
        <v>0.8236120835</v>
      </c>
      <c r="AE100">
        <v>1.1054625792</v>
      </c>
      <c r="AF100">
        <v>0.4019346643</v>
      </c>
      <c r="AG100">
        <v>0.0858</v>
      </c>
      <c r="AH100">
        <v>-0.1148</v>
      </c>
      <c r="AI100">
        <v>0.2863</v>
      </c>
      <c r="AJ100">
        <v>0.2021683516</v>
      </c>
      <c r="AK100">
        <v>-0.0579</v>
      </c>
      <c r="AL100">
        <v>-0.147</v>
      </c>
      <c r="AM100">
        <v>0.0311</v>
      </c>
    </row>
    <row r="101" spans="1:39" ht="12.75">
      <c r="A101" t="s">
        <v>83</v>
      </c>
      <c r="B101">
        <v>470</v>
      </c>
      <c r="C101">
        <v>9952</v>
      </c>
      <c r="D101">
        <v>48.103866855</v>
      </c>
      <c r="E101">
        <v>43.886610914</v>
      </c>
      <c r="F101">
        <v>52.726377321</v>
      </c>
      <c r="G101" s="4">
        <v>8.9050798E-09</v>
      </c>
      <c r="H101">
        <v>47.226688103</v>
      </c>
      <c r="I101">
        <v>2.1784046813</v>
      </c>
      <c r="J101">
        <v>-24.99381647</v>
      </c>
      <c r="K101">
        <v>-0.2692</v>
      </c>
      <c r="L101">
        <v>-0.3609</v>
      </c>
      <c r="M101">
        <v>-0.1774</v>
      </c>
      <c r="N101">
        <v>0.7639933289</v>
      </c>
      <c r="O101">
        <v>0.6970141936</v>
      </c>
      <c r="P101">
        <v>0.8374087815</v>
      </c>
      <c r="Q101">
        <v>482</v>
      </c>
      <c r="R101">
        <v>9130</v>
      </c>
      <c r="S101">
        <v>52.200118362</v>
      </c>
      <c r="T101">
        <v>47.594324277</v>
      </c>
      <c r="U101">
        <v>57.251623979</v>
      </c>
      <c r="V101">
        <v>0.0115211834</v>
      </c>
      <c r="W101">
        <v>52.792990142</v>
      </c>
      <c r="X101">
        <v>2.4046548083</v>
      </c>
      <c r="Y101">
        <v>-10.21721821</v>
      </c>
      <c r="Z101">
        <v>-0.1191</v>
      </c>
      <c r="AA101">
        <v>-0.2114</v>
      </c>
      <c r="AB101">
        <v>-0.0267</v>
      </c>
      <c r="AC101">
        <v>0.887745101</v>
      </c>
      <c r="AD101">
        <v>0.8094163296</v>
      </c>
      <c r="AE101">
        <v>0.9736538978</v>
      </c>
      <c r="AF101">
        <v>0.1679892226</v>
      </c>
      <c r="AG101">
        <v>-0.0905</v>
      </c>
      <c r="AH101">
        <v>-0.2192</v>
      </c>
      <c r="AI101">
        <v>0.0382</v>
      </c>
      <c r="AJ101" s="4">
        <v>2.837263E-18</v>
      </c>
      <c r="AK101">
        <v>-0.2721</v>
      </c>
      <c r="AL101">
        <v>-0.3333</v>
      </c>
      <c r="AM101">
        <v>-0.2109</v>
      </c>
    </row>
    <row r="102" spans="1:39" ht="12.75">
      <c r="A102" t="s">
        <v>96</v>
      </c>
      <c r="B102">
        <v>366</v>
      </c>
      <c r="C102">
        <v>7092</v>
      </c>
      <c r="D102">
        <v>52.618589252</v>
      </c>
      <c r="E102">
        <v>47.44322766</v>
      </c>
      <c r="F102">
        <v>58.358507028</v>
      </c>
      <c r="G102">
        <v>0.0006793225</v>
      </c>
      <c r="H102">
        <v>51.607445008</v>
      </c>
      <c r="I102">
        <v>2.697564364</v>
      </c>
      <c r="J102">
        <v>-18.03622809</v>
      </c>
      <c r="K102">
        <v>-0.1795</v>
      </c>
      <c r="L102">
        <v>-0.283</v>
      </c>
      <c r="M102">
        <v>-0.076</v>
      </c>
      <c r="N102">
        <v>0.8356968741</v>
      </c>
      <c r="O102">
        <v>0.7535009513</v>
      </c>
      <c r="P102">
        <v>0.9268591689</v>
      </c>
      <c r="Q102">
        <v>353</v>
      </c>
      <c r="R102">
        <v>7001</v>
      </c>
      <c r="S102">
        <v>49.139012847</v>
      </c>
      <c r="T102">
        <v>44.145429384</v>
      </c>
      <c r="U102">
        <v>54.697453785</v>
      </c>
      <c r="V102">
        <v>0.0010271326</v>
      </c>
      <c r="W102">
        <v>50.421368376</v>
      </c>
      <c r="X102">
        <v>2.6836586528</v>
      </c>
      <c r="Y102">
        <v>-14.25053398</v>
      </c>
      <c r="Z102">
        <v>-0.1795</v>
      </c>
      <c r="AA102">
        <v>-0.2867</v>
      </c>
      <c r="AB102">
        <v>-0.0723</v>
      </c>
      <c r="AC102">
        <v>0.8356861879</v>
      </c>
      <c r="AD102">
        <v>0.7507624483</v>
      </c>
      <c r="AE102">
        <v>0.9302162171</v>
      </c>
      <c r="AF102">
        <v>0.4286067913</v>
      </c>
      <c r="AG102">
        <v>0.0596</v>
      </c>
      <c r="AH102">
        <v>-0.088</v>
      </c>
      <c r="AI102">
        <v>0.2073</v>
      </c>
      <c r="AJ102" s="4">
        <v>4.350615E-10</v>
      </c>
      <c r="AK102">
        <v>-0.2284</v>
      </c>
      <c r="AL102">
        <v>-0.3001</v>
      </c>
      <c r="AM102">
        <v>-0.1567</v>
      </c>
    </row>
    <row r="103" spans="1:39" ht="12.75">
      <c r="A103" t="s">
        <v>97</v>
      </c>
      <c r="B103">
        <v>348</v>
      </c>
      <c r="C103">
        <v>7093</v>
      </c>
      <c r="D103">
        <v>47.111121388</v>
      </c>
      <c r="E103">
        <v>42.298742104</v>
      </c>
      <c r="F103">
        <v>52.47101091</v>
      </c>
      <c r="G103" s="4">
        <v>1.3210944E-07</v>
      </c>
      <c r="H103">
        <v>49.062455942</v>
      </c>
      <c r="I103">
        <v>2.6300237003</v>
      </c>
      <c r="J103">
        <v>-22.07822055</v>
      </c>
      <c r="K103">
        <v>-0.29</v>
      </c>
      <c r="L103">
        <v>-0.3978</v>
      </c>
      <c r="M103">
        <v>-0.1823</v>
      </c>
      <c r="N103">
        <v>0.7482263862</v>
      </c>
      <c r="O103">
        <v>0.6717954065</v>
      </c>
      <c r="P103">
        <v>0.8333530112</v>
      </c>
      <c r="Q103">
        <v>416</v>
      </c>
      <c r="R103">
        <v>7437</v>
      </c>
      <c r="S103">
        <v>55.892365254</v>
      </c>
      <c r="T103">
        <v>50.705635715</v>
      </c>
      <c r="U103">
        <v>61.609650478</v>
      </c>
      <c r="V103">
        <v>0.3073112338</v>
      </c>
      <c r="W103">
        <v>55.936533548</v>
      </c>
      <c r="X103">
        <v>2.7425141931</v>
      </c>
      <c r="Y103">
        <v>-4.871128303</v>
      </c>
      <c r="Z103">
        <v>-0.0507</v>
      </c>
      <c r="AA103">
        <v>-0.1481</v>
      </c>
      <c r="AB103">
        <v>0.0467</v>
      </c>
      <c r="AC103">
        <v>0.9505375657</v>
      </c>
      <c r="AD103">
        <v>0.8623290734</v>
      </c>
      <c r="AE103">
        <v>1.0477689917</v>
      </c>
      <c r="AF103">
        <v>0.0143595734</v>
      </c>
      <c r="AG103">
        <v>-0.1797</v>
      </c>
      <c r="AH103">
        <v>-0.3236</v>
      </c>
      <c r="AI103">
        <v>-0.0358</v>
      </c>
      <c r="AJ103" s="4">
        <v>2.677981E-11</v>
      </c>
      <c r="AK103">
        <v>-0.2293</v>
      </c>
      <c r="AL103">
        <v>-0.2968</v>
      </c>
      <c r="AM103">
        <v>-0.1619</v>
      </c>
    </row>
    <row r="104" spans="1:39" ht="12.75">
      <c r="A104" t="s">
        <v>98</v>
      </c>
      <c r="B104">
        <v>14</v>
      </c>
      <c r="C104">
        <v>664</v>
      </c>
      <c r="D104">
        <v>21.210728286</v>
      </c>
      <c r="E104">
        <v>12.173390647</v>
      </c>
      <c r="F104">
        <v>36.957246133</v>
      </c>
      <c r="G104">
        <v>0.0001227059</v>
      </c>
      <c r="H104">
        <v>21.084337349</v>
      </c>
      <c r="I104">
        <v>5.6350261849</v>
      </c>
      <c r="J104">
        <v>-66.51351724</v>
      </c>
      <c r="K104">
        <v>-1.0881</v>
      </c>
      <c r="L104">
        <v>-1.6433</v>
      </c>
      <c r="M104">
        <v>-0.5328</v>
      </c>
      <c r="N104">
        <v>0.3368721887</v>
      </c>
      <c r="O104">
        <v>0.1933397428</v>
      </c>
      <c r="P104">
        <v>0.5869609108</v>
      </c>
      <c r="Q104">
        <v>34</v>
      </c>
      <c r="R104">
        <v>1154</v>
      </c>
      <c r="S104">
        <v>28.266082711</v>
      </c>
      <c r="T104">
        <v>19.718222715</v>
      </c>
      <c r="U104">
        <v>40.519444544</v>
      </c>
      <c r="V104">
        <v>6.70209E-05</v>
      </c>
      <c r="W104">
        <v>29.462738302</v>
      </c>
      <c r="X104">
        <v>5.0528179331</v>
      </c>
      <c r="Y104">
        <v>-49.8939803</v>
      </c>
      <c r="Z104">
        <v>-0.7325</v>
      </c>
      <c r="AA104">
        <v>-1.0926</v>
      </c>
      <c r="AB104">
        <v>-0.3724</v>
      </c>
      <c r="AC104">
        <v>0.4807091868</v>
      </c>
      <c r="AD104">
        <v>0.3353393855</v>
      </c>
      <c r="AE104">
        <v>0.689096874</v>
      </c>
      <c r="AF104">
        <v>0.3805890842</v>
      </c>
      <c r="AG104">
        <v>-0.2959</v>
      </c>
      <c r="AH104">
        <v>-0.9574</v>
      </c>
      <c r="AI104">
        <v>0.3656</v>
      </c>
      <c r="AJ104" s="4">
        <v>9.1951184E-08</v>
      </c>
      <c r="AK104">
        <v>-0.8057</v>
      </c>
      <c r="AL104">
        <v>-1.1013</v>
      </c>
      <c r="AM104">
        <v>-0.5101</v>
      </c>
    </row>
    <row r="105" spans="1:39" ht="12.75">
      <c r="A105" t="s">
        <v>84</v>
      </c>
      <c r="B105">
        <v>340</v>
      </c>
      <c r="C105">
        <v>10398</v>
      </c>
      <c r="D105">
        <v>32.042507387</v>
      </c>
      <c r="E105">
        <v>28.7792379</v>
      </c>
      <c r="F105">
        <v>35.675798059</v>
      </c>
      <c r="G105" s="4">
        <v>6.546217E-35</v>
      </c>
      <c r="H105">
        <v>32.698595884</v>
      </c>
      <c r="I105">
        <v>1.7733303438</v>
      </c>
      <c r="J105">
        <v>-48.06756556</v>
      </c>
      <c r="K105">
        <v>-0.6755</v>
      </c>
      <c r="L105">
        <v>-0.7829</v>
      </c>
      <c r="M105">
        <v>-0.5681</v>
      </c>
      <c r="N105">
        <v>0.5089042417</v>
      </c>
      <c r="O105">
        <v>0.4570764723</v>
      </c>
      <c r="P105">
        <v>0.5666087469</v>
      </c>
      <c r="Q105">
        <v>334</v>
      </c>
      <c r="R105">
        <v>7659</v>
      </c>
      <c r="S105">
        <v>42.97864909</v>
      </c>
      <c r="T105">
        <v>38.542073479</v>
      </c>
      <c r="U105">
        <v>47.925918636</v>
      </c>
      <c r="V105" s="4">
        <v>1.7132756E-08</v>
      </c>
      <c r="W105">
        <v>43.608826218</v>
      </c>
      <c r="X105">
        <v>2.3861688057</v>
      </c>
      <c r="Y105">
        <v>-25.83633323</v>
      </c>
      <c r="Z105">
        <v>-0.3135</v>
      </c>
      <c r="AA105">
        <v>-0.4224</v>
      </c>
      <c r="AB105">
        <v>-0.2045</v>
      </c>
      <c r="AC105">
        <v>0.7309195146</v>
      </c>
      <c r="AD105">
        <v>0.6554685695</v>
      </c>
      <c r="AE105">
        <v>0.8150556132</v>
      </c>
      <c r="AF105">
        <v>9.32218E-05</v>
      </c>
      <c r="AG105">
        <v>-0.3024</v>
      </c>
      <c r="AH105">
        <v>-0.4541</v>
      </c>
      <c r="AI105">
        <v>-0.1507</v>
      </c>
      <c r="AJ105" s="4">
        <v>6.52014E-50</v>
      </c>
      <c r="AK105">
        <v>-0.5054</v>
      </c>
      <c r="AL105">
        <v>-0.5721</v>
      </c>
      <c r="AM105">
        <v>-0.4387</v>
      </c>
    </row>
    <row r="106" spans="1:39" ht="12.75">
      <c r="A106" t="s">
        <v>85</v>
      </c>
      <c r="B106">
        <v>327</v>
      </c>
      <c r="C106">
        <v>5754</v>
      </c>
      <c r="D106">
        <v>55.14985046</v>
      </c>
      <c r="E106">
        <v>49.42765605</v>
      </c>
      <c r="F106">
        <v>61.534498068</v>
      </c>
      <c r="G106">
        <v>0.0177505968</v>
      </c>
      <c r="H106">
        <v>56.830031283</v>
      </c>
      <c r="I106">
        <v>3.142707911</v>
      </c>
      <c r="J106">
        <v>-9.741632804</v>
      </c>
      <c r="K106">
        <v>-0.1325</v>
      </c>
      <c r="L106">
        <v>-0.242</v>
      </c>
      <c r="M106">
        <v>-0.023</v>
      </c>
      <c r="N106">
        <v>0.8758987706</v>
      </c>
      <c r="O106">
        <v>0.7850179612</v>
      </c>
      <c r="P106">
        <v>0.977300768</v>
      </c>
      <c r="Q106">
        <v>332</v>
      </c>
      <c r="R106">
        <v>5524</v>
      </c>
      <c r="S106">
        <v>58.377492775</v>
      </c>
      <c r="T106">
        <v>52.308964266</v>
      </c>
      <c r="U106">
        <v>65.150050485</v>
      </c>
      <c r="V106">
        <v>0.8973482911</v>
      </c>
      <c r="W106">
        <v>60.101375815</v>
      </c>
      <c r="X106">
        <v>3.2984915203</v>
      </c>
      <c r="Y106">
        <v>2.2118409205</v>
      </c>
      <c r="Z106">
        <v>-0.0072</v>
      </c>
      <c r="AA106">
        <v>-0.117</v>
      </c>
      <c r="AB106">
        <v>0.1025</v>
      </c>
      <c r="AC106">
        <v>0.9928010672</v>
      </c>
      <c r="AD106">
        <v>0.8895961967</v>
      </c>
      <c r="AE106">
        <v>1.1079790614</v>
      </c>
      <c r="AF106">
        <v>0.4027218808</v>
      </c>
      <c r="AG106">
        <v>-0.0657</v>
      </c>
      <c r="AH106">
        <v>-0.2194</v>
      </c>
      <c r="AI106">
        <v>0.0881</v>
      </c>
      <c r="AJ106">
        <v>0.0097671123</v>
      </c>
      <c r="AK106">
        <v>-0.0906</v>
      </c>
      <c r="AL106">
        <v>-0.1593</v>
      </c>
      <c r="AM106">
        <v>-0.0219</v>
      </c>
    </row>
    <row r="107" spans="1:39" ht="12.75">
      <c r="A107" t="s">
        <v>99</v>
      </c>
      <c r="B107">
        <v>233</v>
      </c>
      <c r="C107">
        <v>5006</v>
      </c>
      <c r="D107">
        <v>47.042164462</v>
      </c>
      <c r="E107">
        <v>41.172728679</v>
      </c>
      <c r="F107">
        <v>53.748325852</v>
      </c>
      <c r="G107">
        <v>1.80876E-05</v>
      </c>
      <c r="H107">
        <v>46.544147024</v>
      </c>
      <c r="I107">
        <v>3.0492084543</v>
      </c>
      <c r="J107">
        <v>-26.07783916</v>
      </c>
      <c r="K107">
        <v>-0.2915</v>
      </c>
      <c r="L107">
        <v>-0.4248</v>
      </c>
      <c r="M107">
        <v>-0.1582</v>
      </c>
      <c r="N107">
        <v>0.7471312012</v>
      </c>
      <c r="O107">
        <v>0.6539118807</v>
      </c>
      <c r="P107">
        <v>0.853639532</v>
      </c>
      <c r="Q107">
        <v>318</v>
      </c>
      <c r="R107">
        <v>6062</v>
      </c>
      <c r="S107">
        <v>52.222113247</v>
      </c>
      <c r="T107">
        <v>46.703596629</v>
      </c>
      <c r="U107">
        <v>58.392700109</v>
      </c>
      <c r="V107">
        <v>0.037325623</v>
      </c>
      <c r="W107">
        <v>52.457934675</v>
      </c>
      <c r="X107">
        <v>2.9416949027</v>
      </c>
      <c r="Y107">
        <v>-10.78703272</v>
      </c>
      <c r="Z107">
        <v>-0.1186</v>
      </c>
      <c r="AA107">
        <v>-0.2303</v>
      </c>
      <c r="AB107">
        <v>-0.007</v>
      </c>
      <c r="AC107">
        <v>0.8881191586</v>
      </c>
      <c r="AD107">
        <v>0.7942681052</v>
      </c>
      <c r="AE107">
        <v>0.9930596918</v>
      </c>
      <c r="AF107">
        <v>0.1988132135</v>
      </c>
      <c r="AG107">
        <v>-0.1132</v>
      </c>
      <c r="AH107">
        <v>-0.286</v>
      </c>
      <c r="AI107">
        <v>0.0595</v>
      </c>
      <c r="AJ107" s="4">
        <v>1.0831886E-07</v>
      </c>
      <c r="AK107">
        <v>-0.2377</v>
      </c>
      <c r="AL107">
        <v>-0.3254</v>
      </c>
      <c r="AM107">
        <v>-0.15</v>
      </c>
    </row>
    <row r="108" spans="1:39" ht="12.75">
      <c r="A108" t="s">
        <v>100</v>
      </c>
      <c r="B108">
        <v>448</v>
      </c>
      <c r="C108">
        <v>3598</v>
      </c>
      <c r="D108">
        <v>123.16384828</v>
      </c>
      <c r="E108">
        <v>112.06972747</v>
      </c>
      <c r="F108">
        <v>135.35620962</v>
      </c>
      <c r="G108" s="4">
        <v>4.079081E-44</v>
      </c>
      <c r="H108">
        <v>124.51361868</v>
      </c>
      <c r="I108">
        <v>5.8827155332</v>
      </c>
      <c r="J108">
        <v>97.754526292</v>
      </c>
      <c r="K108">
        <v>0.671</v>
      </c>
      <c r="L108">
        <v>0.5766</v>
      </c>
      <c r="M108">
        <v>0.7654</v>
      </c>
      <c r="N108">
        <v>1.956107993</v>
      </c>
      <c r="O108">
        <v>1.7799093868</v>
      </c>
      <c r="P108">
        <v>2.1497490313</v>
      </c>
      <c r="Q108">
        <v>444</v>
      </c>
      <c r="R108">
        <v>3408</v>
      </c>
      <c r="S108">
        <v>129.09238587</v>
      </c>
      <c r="T108">
        <v>117.46099418</v>
      </c>
      <c r="U108">
        <v>141.87555798</v>
      </c>
      <c r="V108" s="4">
        <v>6.758016E-60</v>
      </c>
      <c r="W108">
        <v>130.28169014</v>
      </c>
      <c r="X108">
        <v>6.1828953949</v>
      </c>
      <c r="Y108">
        <v>121.56450176</v>
      </c>
      <c r="Z108">
        <v>0.7864</v>
      </c>
      <c r="AA108">
        <v>0.692</v>
      </c>
      <c r="AB108">
        <v>0.8808</v>
      </c>
      <c r="AC108">
        <v>2.1954190283</v>
      </c>
      <c r="AD108">
        <v>1.9976089213</v>
      </c>
      <c r="AE108">
        <v>2.4128169724</v>
      </c>
      <c r="AF108">
        <v>0.407489057</v>
      </c>
      <c r="AG108">
        <v>-0.0558</v>
      </c>
      <c r="AH108">
        <v>-0.1878</v>
      </c>
      <c r="AI108">
        <v>0.0762</v>
      </c>
      <c r="AJ108" s="4">
        <v>4.56549E-117</v>
      </c>
      <c r="AK108">
        <v>0.6996</v>
      </c>
      <c r="AL108">
        <v>0.64</v>
      </c>
      <c r="AM108">
        <v>0.7592</v>
      </c>
    </row>
    <row r="109" spans="1:39" ht="12.75">
      <c r="A109" t="s">
        <v>103</v>
      </c>
      <c r="B109">
        <v>866</v>
      </c>
      <c r="C109">
        <v>9070</v>
      </c>
      <c r="D109">
        <v>92.878134783</v>
      </c>
      <c r="E109">
        <v>86.756001118</v>
      </c>
      <c r="F109">
        <v>99.432290673</v>
      </c>
      <c r="G109" s="4">
        <v>5.50644E-29</v>
      </c>
      <c r="H109">
        <v>95.479603087</v>
      </c>
      <c r="I109">
        <v>3.24452899</v>
      </c>
      <c r="J109">
        <v>51.642237047</v>
      </c>
      <c r="K109">
        <v>0.3887</v>
      </c>
      <c r="L109">
        <v>0.3205</v>
      </c>
      <c r="M109">
        <v>0.4569</v>
      </c>
      <c r="N109">
        <v>1.4751054336</v>
      </c>
      <c r="O109">
        <v>1.3778727248</v>
      </c>
      <c r="P109">
        <v>1.5791995887</v>
      </c>
      <c r="Q109">
        <v>871</v>
      </c>
      <c r="R109">
        <v>9339</v>
      </c>
      <c r="S109">
        <v>92.627597613</v>
      </c>
      <c r="T109">
        <v>86.540375625</v>
      </c>
      <c r="U109">
        <v>99.142992823</v>
      </c>
      <c r="V109" s="4">
        <v>3.177481E-39</v>
      </c>
      <c r="W109">
        <v>93.264803512</v>
      </c>
      <c r="X109">
        <v>3.1601573109</v>
      </c>
      <c r="Y109">
        <v>58.611464893</v>
      </c>
      <c r="Z109">
        <v>0.4544</v>
      </c>
      <c r="AA109">
        <v>0.3865</v>
      </c>
      <c r="AB109">
        <v>0.5224</v>
      </c>
      <c r="AC109">
        <v>1.5752779606</v>
      </c>
      <c r="AD109">
        <v>1.4717551781</v>
      </c>
      <c r="AE109">
        <v>1.686082502</v>
      </c>
      <c r="AF109">
        <v>0.899374013</v>
      </c>
      <c r="AG109">
        <v>-0.0061</v>
      </c>
      <c r="AH109">
        <v>-0.1003</v>
      </c>
      <c r="AI109">
        <v>0.0881</v>
      </c>
      <c r="AJ109" s="4">
        <v>6.623267E-68</v>
      </c>
      <c r="AK109">
        <v>0.3865</v>
      </c>
      <c r="AL109">
        <v>0.343</v>
      </c>
      <c r="AM109">
        <v>0.43</v>
      </c>
    </row>
    <row r="110" spans="1:39" ht="12.75">
      <c r="A110" t="s">
        <v>104</v>
      </c>
      <c r="B110">
        <v>1038</v>
      </c>
      <c r="C110">
        <v>7300</v>
      </c>
      <c r="D110">
        <v>131.8116239</v>
      </c>
      <c r="E110">
        <v>123.83112481</v>
      </c>
      <c r="F110">
        <v>140.3064393</v>
      </c>
      <c r="G110" s="4">
        <v>6.38021E-119</v>
      </c>
      <c r="H110">
        <v>142.19178082</v>
      </c>
      <c r="I110">
        <v>4.4134256695</v>
      </c>
      <c r="J110">
        <v>125.83126696</v>
      </c>
      <c r="K110">
        <v>0.7388</v>
      </c>
      <c r="L110">
        <v>0.6764</v>
      </c>
      <c r="M110">
        <v>0.8013</v>
      </c>
      <c r="N110">
        <v>2.0934533525</v>
      </c>
      <c r="O110">
        <v>1.9667057858</v>
      </c>
      <c r="P110">
        <v>2.2283693731</v>
      </c>
      <c r="Q110">
        <v>1029</v>
      </c>
      <c r="R110">
        <v>7441</v>
      </c>
      <c r="S110">
        <v>135.14883325</v>
      </c>
      <c r="T110">
        <v>126.92391299</v>
      </c>
      <c r="U110">
        <v>143.90674458</v>
      </c>
      <c r="V110" s="4">
        <v>8.79728E-149</v>
      </c>
      <c r="W110">
        <v>138.28786453</v>
      </c>
      <c r="X110">
        <v>4.3109837206</v>
      </c>
      <c r="Y110">
        <v>135.18026034</v>
      </c>
      <c r="Z110">
        <v>0.8322</v>
      </c>
      <c r="AA110">
        <v>0.7694</v>
      </c>
      <c r="AB110">
        <v>0.895</v>
      </c>
      <c r="AC110">
        <v>2.2984184401</v>
      </c>
      <c r="AD110">
        <v>2.1585407369</v>
      </c>
      <c r="AE110">
        <v>2.4473604947</v>
      </c>
      <c r="AF110">
        <v>0.4428387634</v>
      </c>
      <c r="AG110">
        <v>-0.0338</v>
      </c>
      <c r="AH110">
        <v>-0.1201</v>
      </c>
      <c r="AI110">
        <v>0.0525</v>
      </c>
      <c r="AJ110">
        <v>0</v>
      </c>
      <c r="AK110">
        <v>0.7663</v>
      </c>
      <c r="AL110">
        <v>0.7267</v>
      </c>
      <c r="AM110">
        <v>0.8059</v>
      </c>
    </row>
    <row r="111" spans="1:39" ht="12.75">
      <c r="A111" t="s">
        <v>101</v>
      </c>
      <c r="B111">
        <v>765</v>
      </c>
      <c r="C111">
        <v>6617</v>
      </c>
      <c r="D111">
        <v>113.6583073</v>
      </c>
      <c r="E111">
        <v>105.73408301</v>
      </c>
      <c r="F111">
        <v>122.17641135</v>
      </c>
      <c r="G111" s="4">
        <v>9.528661E-58</v>
      </c>
      <c r="H111">
        <v>115.61130422</v>
      </c>
      <c r="I111">
        <v>4.1799355254</v>
      </c>
      <c r="J111">
        <v>83.615727679</v>
      </c>
      <c r="K111">
        <v>0.5906</v>
      </c>
      <c r="L111">
        <v>0.5184</v>
      </c>
      <c r="M111">
        <v>0.6629</v>
      </c>
      <c r="N111">
        <v>1.8051394666</v>
      </c>
      <c r="O111">
        <v>1.6792856653</v>
      </c>
      <c r="P111">
        <v>1.9404253613</v>
      </c>
      <c r="Q111">
        <v>763</v>
      </c>
      <c r="R111">
        <v>6617</v>
      </c>
      <c r="S111">
        <v>115.40182845</v>
      </c>
      <c r="T111">
        <v>107.33608111</v>
      </c>
      <c r="U111">
        <v>124.07367468</v>
      </c>
      <c r="V111" s="4">
        <v>2.516583E-74</v>
      </c>
      <c r="W111">
        <v>115.30905244</v>
      </c>
      <c r="X111">
        <v>4.1744679815</v>
      </c>
      <c r="Y111">
        <v>96.101176803</v>
      </c>
      <c r="Z111">
        <v>0.6743</v>
      </c>
      <c r="AA111">
        <v>0.6018</v>
      </c>
      <c r="AB111">
        <v>0.7467</v>
      </c>
      <c r="AC111">
        <v>1.9625895699</v>
      </c>
      <c r="AD111">
        <v>1.8254188526</v>
      </c>
      <c r="AE111">
        <v>2.1100679521</v>
      </c>
      <c r="AF111">
        <v>0.6392904077</v>
      </c>
      <c r="AG111">
        <v>-0.024</v>
      </c>
      <c r="AH111">
        <v>-0.1244</v>
      </c>
      <c r="AI111">
        <v>0.0764</v>
      </c>
      <c r="AJ111" s="4">
        <v>3.71387E-132</v>
      </c>
      <c r="AK111">
        <v>0.5806</v>
      </c>
      <c r="AL111">
        <v>0.534</v>
      </c>
      <c r="AM111">
        <v>0.6271</v>
      </c>
    </row>
    <row r="112" spans="1:39" ht="12.75">
      <c r="A112" t="s">
        <v>102</v>
      </c>
      <c r="B112">
        <v>845</v>
      </c>
      <c r="C112">
        <v>4406</v>
      </c>
      <c r="D112">
        <v>190.14072876</v>
      </c>
      <c r="E112">
        <v>177.46659197</v>
      </c>
      <c r="F112">
        <v>203.72001475</v>
      </c>
      <c r="G112" s="4">
        <v>1.91097E-216</v>
      </c>
      <c r="H112">
        <v>191.783931</v>
      </c>
      <c r="I112">
        <v>6.5975677956</v>
      </c>
      <c r="J112">
        <v>204.5943153</v>
      </c>
      <c r="K112">
        <v>1.1052</v>
      </c>
      <c r="L112">
        <v>1.0362</v>
      </c>
      <c r="M112">
        <v>1.1742</v>
      </c>
      <c r="N112">
        <v>3.0198455513</v>
      </c>
      <c r="O112">
        <v>2.818552878</v>
      </c>
      <c r="P112">
        <v>3.2355139494</v>
      </c>
      <c r="Q112">
        <v>623</v>
      </c>
      <c r="R112">
        <v>3580</v>
      </c>
      <c r="S112">
        <v>173.75209759</v>
      </c>
      <c r="T112">
        <v>160.38885478</v>
      </c>
      <c r="U112">
        <v>188.22873607</v>
      </c>
      <c r="V112" s="4">
        <v>3.80335E-155</v>
      </c>
      <c r="W112">
        <v>174.02234637</v>
      </c>
      <c r="X112">
        <v>6.9720580862</v>
      </c>
      <c r="Y112">
        <v>195.95236619</v>
      </c>
      <c r="Z112">
        <v>1.0835</v>
      </c>
      <c r="AA112">
        <v>1.0034</v>
      </c>
      <c r="AB112">
        <v>1.1635</v>
      </c>
      <c r="AC112">
        <v>2.9549276564</v>
      </c>
      <c r="AD112">
        <v>2.7276646979</v>
      </c>
      <c r="AE112">
        <v>3.2011256594</v>
      </c>
      <c r="AF112">
        <v>0.1243161335</v>
      </c>
      <c r="AG112">
        <v>0.0814</v>
      </c>
      <c r="AH112">
        <v>-0.0224</v>
      </c>
      <c r="AI112">
        <v>0.1851</v>
      </c>
      <c r="AJ112">
        <v>0</v>
      </c>
      <c r="AK112">
        <v>1.0488</v>
      </c>
      <c r="AL112">
        <v>1.0015</v>
      </c>
      <c r="AM112">
        <v>1.096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26"/>
  <sheetViews>
    <sheetView workbookViewId="0" topLeftCell="A1">
      <selection activeCell="J6" sqref="J6:K6"/>
    </sheetView>
  </sheetViews>
  <sheetFormatPr defaultColWidth="9.140625" defaultRowHeight="12.75"/>
  <cols>
    <col min="1" max="1" width="12.421875" style="0" customWidth="1"/>
    <col min="2" max="5" width="8.00390625" style="0" customWidth="1"/>
    <col min="7" max="7" width="18.140625" style="0" customWidth="1"/>
    <col min="8" max="11" width="8.00390625" style="0" customWidth="1"/>
  </cols>
  <sheetData>
    <row r="1" spans="1:5" ht="15.75" thickBot="1">
      <c r="A1" s="17" t="s">
        <v>317</v>
      </c>
      <c r="B1" s="17"/>
      <c r="C1" s="17"/>
      <c r="D1" s="17"/>
      <c r="E1" s="17"/>
    </row>
    <row r="2" spans="1:11" ht="13.5" thickBot="1">
      <c r="A2" s="63" t="s">
        <v>272</v>
      </c>
      <c r="B2" s="57" t="s">
        <v>289</v>
      </c>
      <c r="C2" s="57"/>
      <c r="D2" s="57"/>
      <c r="E2" s="58"/>
      <c r="G2" s="63" t="s">
        <v>272</v>
      </c>
      <c r="H2" s="57" t="s">
        <v>289</v>
      </c>
      <c r="I2" s="57"/>
      <c r="J2" s="57"/>
      <c r="K2" s="58"/>
    </row>
    <row r="3" spans="1:11" ht="12.75">
      <c r="A3" s="64"/>
      <c r="B3" s="18" t="s">
        <v>273</v>
      </c>
      <c r="C3" s="19" t="s">
        <v>316</v>
      </c>
      <c r="D3" s="20" t="s">
        <v>273</v>
      </c>
      <c r="E3" s="31" t="s">
        <v>316</v>
      </c>
      <c r="G3" s="64"/>
      <c r="H3" s="18" t="s">
        <v>273</v>
      </c>
      <c r="I3" s="19" t="s">
        <v>316</v>
      </c>
      <c r="J3" s="20" t="s">
        <v>273</v>
      </c>
      <c r="K3" s="31" t="s">
        <v>316</v>
      </c>
    </row>
    <row r="4" spans="1:11" ht="12.75">
      <c r="A4" s="64"/>
      <c r="B4" s="18" t="s">
        <v>274</v>
      </c>
      <c r="C4" s="19" t="s">
        <v>290</v>
      </c>
      <c r="D4" s="20" t="s">
        <v>274</v>
      </c>
      <c r="E4" s="21" t="s">
        <v>290</v>
      </c>
      <c r="G4" s="64"/>
      <c r="H4" s="18" t="s">
        <v>274</v>
      </c>
      <c r="I4" s="19" t="s">
        <v>290</v>
      </c>
      <c r="J4" s="20" t="s">
        <v>274</v>
      </c>
      <c r="K4" s="21" t="s">
        <v>290</v>
      </c>
    </row>
    <row r="5" spans="1:11" ht="12.75">
      <c r="A5" s="64"/>
      <c r="B5" s="22" t="s">
        <v>275</v>
      </c>
      <c r="C5" s="23" t="s">
        <v>291</v>
      </c>
      <c r="D5" s="24" t="s">
        <v>275</v>
      </c>
      <c r="E5" s="25" t="s">
        <v>291</v>
      </c>
      <c r="G5" s="64"/>
      <c r="H5" s="22" t="s">
        <v>275</v>
      </c>
      <c r="I5" s="23" t="s">
        <v>291</v>
      </c>
      <c r="J5" s="24" t="s">
        <v>275</v>
      </c>
      <c r="K5" s="25" t="s">
        <v>291</v>
      </c>
    </row>
    <row r="6" spans="1:11" ht="13.5" thickBot="1">
      <c r="A6" s="65"/>
      <c r="B6" s="59" t="s">
        <v>164</v>
      </c>
      <c r="C6" s="60"/>
      <c r="D6" s="61" t="s">
        <v>165</v>
      </c>
      <c r="E6" s="62"/>
      <c r="G6" s="65"/>
      <c r="H6" s="59" t="s">
        <v>164</v>
      </c>
      <c r="I6" s="60"/>
      <c r="J6" s="61" t="s">
        <v>165</v>
      </c>
      <c r="K6" s="62"/>
    </row>
    <row r="7" spans="1:11" ht="12.75">
      <c r="A7" s="27" t="s">
        <v>276</v>
      </c>
      <c r="B7" s="47">
        <f>'orig. data'!B4/8</f>
        <v>71.125</v>
      </c>
      <c r="C7" s="33">
        <f>'orig. data'!H4</f>
        <v>34.589665653</v>
      </c>
      <c r="D7" s="51">
        <f>'orig. data'!Q4/8</f>
        <v>62.5</v>
      </c>
      <c r="E7" s="36">
        <f>'orig. data'!W4</f>
        <v>28.987187663</v>
      </c>
      <c r="G7" s="39" t="s">
        <v>294</v>
      </c>
      <c r="H7" s="47">
        <f>'orig. data'!B19/8</f>
        <v>63.5</v>
      </c>
      <c r="I7" s="33">
        <f>'orig. data'!H19</f>
        <v>32.532821005</v>
      </c>
      <c r="J7" s="51">
        <f>'orig. data'!Q19/8</f>
        <v>60.25</v>
      </c>
      <c r="K7" s="36">
        <f>'orig. data'!W19</f>
        <v>29.001203369</v>
      </c>
    </row>
    <row r="8" spans="1:11" ht="12.75">
      <c r="A8" s="28" t="s">
        <v>277</v>
      </c>
      <c r="B8" s="48">
        <f>'orig. data'!B5/8</f>
        <v>176.125</v>
      </c>
      <c r="C8" s="33">
        <f>'orig. data'!H5</f>
        <v>48.226998905</v>
      </c>
      <c r="D8" s="51">
        <f>'orig. data'!Q5/8</f>
        <v>149.375</v>
      </c>
      <c r="E8" s="36">
        <f>'orig. data'!W5</f>
        <v>38.25591446</v>
      </c>
      <c r="G8" s="40" t="s">
        <v>295</v>
      </c>
      <c r="H8" s="48">
        <f>'orig. data'!B20/8</f>
        <v>38.5</v>
      </c>
      <c r="I8" s="33">
        <f>'orig. data'!H20</f>
        <v>27.448533999</v>
      </c>
      <c r="J8" s="51">
        <f>'orig. data'!Q20/8</f>
        <v>39.125</v>
      </c>
      <c r="K8" s="36">
        <f>'orig. data'!W20</f>
        <v>29.337332459</v>
      </c>
    </row>
    <row r="9" spans="1:11" ht="12.75">
      <c r="A9" s="28" t="s">
        <v>278</v>
      </c>
      <c r="B9" s="48">
        <f>'orig. data'!B7/8</f>
        <v>106.125</v>
      </c>
      <c r="C9" s="33">
        <f>'orig. data'!H7</f>
        <v>39.671043409</v>
      </c>
      <c r="D9" s="51">
        <f>'orig. data'!Q7/8</f>
        <v>85.875</v>
      </c>
      <c r="E9" s="36">
        <f>'orig. data'!W7</f>
        <v>33.336568323</v>
      </c>
      <c r="G9" s="40" t="s">
        <v>300</v>
      </c>
      <c r="H9" s="48">
        <f>'orig. data'!B25/8</f>
        <v>58.75</v>
      </c>
      <c r="I9" s="33">
        <f>'orig. data'!H25</f>
        <v>47.226688103</v>
      </c>
      <c r="J9" s="51">
        <f>'orig. data'!Q25/8</f>
        <v>60.25</v>
      </c>
      <c r="K9" s="36">
        <f>'orig. data'!W25</f>
        <v>52.792990142</v>
      </c>
    </row>
    <row r="10" spans="1:11" ht="12.75">
      <c r="A10" s="28" t="s">
        <v>108</v>
      </c>
      <c r="B10" s="48">
        <f>'orig. data'!B6/8</f>
        <v>94.5</v>
      </c>
      <c r="C10" s="33">
        <f>'orig. data'!H6</f>
        <v>59.150301228</v>
      </c>
      <c r="D10" s="51">
        <f>'orig. data'!Q6/8</f>
        <v>89.875</v>
      </c>
      <c r="E10" s="36">
        <f>'orig. data'!W6</f>
        <v>53.950626548</v>
      </c>
      <c r="G10" s="40" t="s">
        <v>296</v>
      </c>
      <c r="H10" s="48">
        <f>'orig. data'!B21/8</f>
        <v>82.75</v>
      </c>
      <c r="I10" s="33">
        <f>'orig. data'!H21</f>
        <v>55.98782138</v>
      </c>
      <c r="J10" s="51">
        <f>'orig. data'!Q21/8</f>
        <v>59.5</v>
      </c>
      <c r="K10" s="36">
        <f>'orig. data'!W21</f>
        <v>44.510940714</v>
      </c>
    </row>
    <row r="11" spans="1:11" ht="12.75">
      <c r="A11" s="28" t="s">
        <v>286</v>
      </c>
      <c r="B11" s="48">
        <f>'orig. data'!B8/8</f>
        <v>1269.125</v>
      </c>
      <c r="C11" s="33">
        <f>'orig. data'!H8</f>
        <v>60.92482358</v>
      </c>
      <c r="D11" s="51">
        <f>'orig. data'!Q8/8</f>
        <v>1218.5</v>
      </c>
      <c r="E11" s="36">
        <f>'orig. data'!W8</f>
        <v>59.719780186</v>
      </c>
      <c r="G11" s="40" t="s">
        <v>299</v>
      </c>
      <c r="H11" s="48">
        <f>'orig. data'!B24/8</f>
        <v>66.5</v>
      </c>
      <c r="I11" s="33">
        <f>'orig. data'!H24</f>
        <v>43.894389439</v>
      </c>
      <c r="J11" s="51">
        <f>'orig. data'!Q24/8</f>
        <v>59.125</v>
      </c>
      <c r="K11" s="36">
        <f>'orig. data'!W24</f>
        <v>41.74020473</v>
      </c>
    </row>
    <row r="12" spans="1:11" ht="12.75">
      <c r="A12" s="28" t="s">
        <v>279</v>
      </c>
      <c r="B12" s="48">
        <f>'orig. data'!B9/8</f>
        <v>127.75</v>
      </c>
      <c r="C12" s="33">
        <f>'orig. data'!H9</f>
        <v>71.870604782</v>
      </c>
      <c r="D12" s="51">
        <f>'orig. data'!Q9/8</f>
        <v>104.125</v>
      </c>
      <c r="E12" s="36">
        <f>'orig. data'!W9</f>
        <v>66.069162437</v>
      </c>
      <c r="G12" s="40" t="s">
        <v>297</v>
      </c>
      <c r="H12" s="48">
        <f>'orig. data'!B22/8</f>
        <v>85.875</v>
      </c>
      <c r="I12" s="33">
        <f>'orig. data'!H22</f>
        <v>45.656941583</v>
      </c>
      <c r="J12" s="51">
        <f>'orig. data'!Q22/8</f>
        <v>80.125</v>
      </c>
      <c r="K12" s="36">
        <f>'orig. data'!W22</f>
        <v>41.134569723</v>
      </c>
    </row>
    <row r="13" spans="1:11" ht="12.75">
      <c r="A13" s="28" t="s">
        <v>280</v>
      </c>
      <c r="B13" s="48">
        <f>'orig. data'!B10/8</f>
        <v>159.375</v>
      </c>
      <c r="C13" s="33">
        <f>'orig. data'!H10</f>
        <v>58.275058275</v>
      </c>
      <c r="D13" s="51">
        <f>'orig. data'!Q10/8</f>
        <v>138.625</v>
      </c>
      <c r="E13" s="36">
        <f>'orig. data'!W10</f>
        <v>52.80952381</v>
      </c>
      <c r="G13" s="40" t="s">
        <v>301</v>
      </c>
      <c r="H13" s="48">
        <f>'orig. data'!B26/8</f>
        <v>91</v>
      </c>
      <c r="I13" s="33">
        <f>'orig. data'!H26</f>
        <v>49.026870496</v>
      </c>
      <c r="J13" s="51">
        <f>'orig. data'!Q26/8</f>
        <v>100.375</v>
      </c>
      <c r="K13" s="36">
        <f>'orig. data'!W26</f>
        <v>51.500769625</v>
      </c>
    </row>
    <row r="14" spans="1:11" ht="12.75">
      <c r="A14" s="28" t="s">
        <v>281</v>
      </c>
      <c r="B14" s="48">
        <f>'orig. data'!B11/8</f>
        <v>101</v>
      </c>
      <c r="C14" s="33">
        <f>'orig. data'!H11</f>
        <v>71.898914398</v>
      </c>
      <c r="D14" s="51">
        <f>'orig. data'!Q11/8</f>
        <v>94.875</v>
      </c>
      <c r="E14" s="36">
        <f>'orig. data'!W11</f>
        <v>64.392975312</v>
      </c>
      <c r="G14" s="40" t="s">
        <v>298</v>
      </c>
      <c r="H14" s="48">
        <f>'orig. data'!B23/8</f>
        <v>174.5</v>
      </c>
      <c r="I14" s="33">
        <f>'orig. data'!H23</f>
        <v>58.481002053</v>
      </c>
      <c r="J14" s="51">
        <f>'orig. data'!Q23/8</f>
        <v>170.5</v>
      </c>
      <c r="K14" s="36">
        <f>'orig. data'!W23</f>
        <v>56.883106051</v>
      </c>
    </row>
    <row r="15" spans="1:11" ht="12.75">
      <c r="A15" s="28" t="s">
        <v>282</v>
      </c>
      <c r="B15" s="48">
        <f>'orig. data'!B12/8</f>
        <v>6.375</v>
      </c>
      <c r="C15" s="33">
        <f>'orig. data'!H12</f>
        <v>124.3902439</v>
      </c>
      <c r="D15" s="51">
        <f>'orig. data'!Q12/8</f>
        <v>5.375</v>
      </c>
      <c r="E15" s="36">
        <f>'orig. data'!W12</f>
        <v>179.16666667</v>
      </c>
      <c r="G15" s="40" t="s">
        <v>302</v>
      </c>
      <c r="H15" s="48">
        <f>'orig. data'!B27/8</f>
        <v>83.375</v>
      </c>
      <c r="I15" s="33">
        <f>'orig. data'!H27</f>
        <v>41.295195641</v>
      </c>
      <c r="J15" s="51">
        <f>'orig. data'!Q27/8</f>
        <v>83.25</v>
      </c>
      <c r="K15" s="36">
        <f>'orig. data'!W27</f>
        <v>50.519608587</v>
      </c>
    </row>
    <row r="16" spans="1:11" ht="12.75">
      <c r="A16" s="28" t="s">
        <v>283</v>
      </c>
      <c r="B16" s="48">
        <f>'orig. data'!B13/8</f>
        <v>108</v>
      </c>
      <c r="C16" s="33">
        <f>'orig. data'!H13</f>
        <v>93.729659362</v>
      </c>
      <c r="D16" s="51">
        <f>'orig. data'!Q13/8</f>
        <v>102.25</v>
      </c>
      <c r="E16" s="36">
        <f>'orig. data'!W13</f>
        <v>100.02445586</v>
      </c>
      <c r="G16" s="40" t="s">
        <v>303</v>
      </c>
      <c r="H16" s="48">
        <f>'orig. data'!B28/8</f>
        <v>85.125</v>
      </c>
      <c r="I16" s="33">
        <f>'orig. data'!H28</f>
        <v>79.149232915</v>
      </c>
      <c r="J16" s="51">
        <f>'orig. data'!Q28/8</f>
        <v>95.25</v>
      </c>
      <c r="K16" s="36">
        <f>'orig. data'!W28</f>
        <v>80.464625132</v>
      </c>
    </row>
    <row r="17" spans="1:11" ht="12.75">
      <c r="A17" s="28" t="s">
        <v>284</v>
      </c>
      <c r="B17" s="48">
        <f>'orig. data'!B14/8</f>
        <v>300.875</v>
      </c>
      <c r="C17" s="33">
        <f>'orig. data'!H14</f>
        <v>143.52155507</v>
      </c>
      <c r="D17" s="51">
        <f>'orig. data'!Q14/8</f>
        <v>268.875</v>
      </c>
      <c r="E17" s="36">
        <f>'orig. data'!W14</f>
        <v>132.67131314</v>
      </c>
      <c r="G17" s="40" t="s">
        <v>305</v>
      </c>
      <c r="H17" s="54">
        <f>'orig. data'!B30/8</f>
        <v>201.25</v>
      </c>
      <c r="I17" s="33">
        <f>'orig. data'!H30</f>
        <v>146.05824186</v>
      </c>
      <c r="J17" s="51">
        <f>'orig. data'!Q30/8</f>
        <v>173.25</v>
      </c>
      <c r="K17" s="36">
        <f>'orig. data'!W30</f>
        <v>135.9223301</v>
      </c>
    </row>
    <row r="18" spans="1:11" ht="12.75">
      <c r="A18" s="29"/>
      <c r="B18" s="49"/>
      <c r="C18" s="34"/>
      <c r="D18" s="52"/>
      <c r="E18" s="37"/>
      <c r="G18" s="40" t="s">
        <v>304</v>
      </c>
      <c r="H18" s="48">
        <f>'orig. data'!B29/8</f>
        <v>238</v>
      </c>
      <c r="I18" s="33">
        <f>'orig. data'!H29</f>
        <v>116.31032376</v>
      </c>
      <c r="J18" s="51">
        <f>'orig. data'!Q29/8</f>
        <v>237.5</v>
      </c>
      <c r="K18" s="36">
        <f>'orig. data'!W29</f>
        <v>113.23003576</v>
      </c>
    </row>
    <row r="19" spans="1:11" ht="12.75">
      <c r="A19" s="28" t="s">
        <v>292</v>
      </c>
      <c r="B19" s="48">
        <f>'orig. data'!B15/8</f>
        <v>353.375</v>
      </c>
      <c r="C19" s="33">
        <f>'orig. data'!H15</f>
        <v>42.151877973</v>
      </c>
      <c r="D19" s="51">
        <f>'orig. data'!Q15/8</f>
        <v>297.75</v>
      </c>
      <c r="E19" s="36">
        <f>'orig. data'!W15</f>
        <v>34.474773497</v>
      </c>
      <c r="G19" s="41"/>
      <c r="H19" s="49"/>
      <c r="I19" s="34"/>
      <c r="J19" s="52"/>
      <c r="K19" s="37"/>
    </row>
    <row r="20" spans="1:11" ht="12.75">
      <c r="A20" s="28" t="s">
        <v>293</v>
      </c>
      <c r="B20" s="48">
        <f>'orig. data'!B16/8</f>
        <v>388.125</v>
      </c>
      <c r="C20" s="33">
        <f>'orig. data'!H16</f>
        <v>65.593510362</v>
      </c>
      <c r="D20" s="51">
        <f>'orig. data'!Q16/8</f>
        <v>337.625</v>
      </c>
      <c r="E20" s="36">
        <f>'orig. data'!W16</f>
        <v>59.499944928</v>
      </c>
      <c r="G20" s="40" t="s">
        <v>306</v>
      </c>
      <c r="H20" s="48">
        <f>'orig. data'!B31/8</f>
        <v>411.5</v>
      </c>
      <c r="I20" s="33">
        <f>'orig. data'!H31</f>
        <v>37.41844552</v>
      </c>
      <c r="J20" s="51">
        <f>'orig. data'!Q31/8</f>
        <v>399.5</v>
      </c>
      <c r="K20" s="36">
        <f>'orig. data'!W31</f>
        <v>37.001875564</v>
      </c>
    </row>
    <row r="21" spans="1:11" ht="12.75">
      <c r="A21" s="28" t="s">
        <v>285</v>
      </c>
      <c r="B21" s="48">
        <f>'orig. data'!B17/8</f>
        <v>415.25</v>
      </c>
      <c r="C21" s="33">
        <f>'orig. data'!H17</f>
        <v>125.83809993</v>
      </c>
      <c r="D21" s="51">
        <f>'orig. data'!Q17/8</f>
        <v>376.5</v>
      </c>
      <c r="E21" s="36">
        <f>'orig. data'!W17</f>
        <v>122.2849255</v>
      </c>
      <c r="G21" s="40" t="s">
        <v>307</v>
      </c>
      <c r="H21" s="48">
        <f>'orig. data'!B32/8</f>
        <v>403.375</v>
      </c>
      <c r="I21" s="33">
        <f>'orig. data'!H32</f>
        <v>67.574076013</v>
      </c>
      <c r="J21" s="51">
        <f>'orig. data'!Q32/8</f>
        <v>397.25</v>
      </c>
      <c r="K21" s="36">
        <f>'orig. data'!W32</f>
        <v>67.426219422</v>
      </c>
    </row>
    <row r="22" spans="1:11" ht="12.75">
      <c r="A22" s="29"/>
      <c r="B22" s="49"/>
      <c r="C22" s="34"/>
      <c r="D22" s="52"/>
      <c r="E22" s="37"/>
      <c r="G22" s="40" t="s">
        <v>308</v>
      </c>
      <c r="H22" s="48">
        <f>'orig. data'!B33/8</f>
        <v>454.25</v>
      </c>
      <c r="I22" s="33">
        <f>'orig. data'!H33</f>
        <v>117.5481158</v>
      </c>
      <c r="J22" s="51">
        <f>'orig. data'!Q33/8</f>
        <v>421.75</v>
      </c>
      <c r="K22" s="36">
        <f>'orig. data'!W33</f>
        <v>113.51860575</v>
      </c>
    </row>
    <row r="23" spans="1:11" ht="13.5" thickBot="1">
      <c r="A23" s="30" t="s">
        <v>287</v>
      </c>
      <c r="B23" s="50">
        <f>'orig. data'!B18/8</f>
        <v>2520.375</v>
      </c>
      <c r="C23" s="35">
        <f>'orig. data'!H18</f>
        <v>62.963726298</v>
      </c>
      <c r="D23" s="53">
        <f>'orig. data'!Q18/8</f>
        <v>2320.25</v>
      </c>
      <c r="E23" s="38">
        <f>'orig. data'!W18</f>
        <v>58.800795753</v>
      </c>
      <c r="G23" s="29"/>
      <c r="H23" s="49"/>
      <c r="I23" s="34"/>
      <c r="J23" s="52"/>
      <c r="K23" s="37"/>
    </row>
    <row r="24" spans="1:11" ht="13.5" thickBot="1">
      <c r="A24" s="26" t="s">
        <v>288</v>
      </c>
      <c r="C24" s="32"/>
      <c r="G24" s="30" t="s">
        <v>286</v>
      </c>
      <c r="H24" s="50">
        <f>'orig. data'!B8/8</f>
        <v>1269.125</v>
      </c>
      <c r="I24" s="42">
        <f>'orig. data'!H8</f>
        <v>60.92482358</v>
      </c>
      <c r="J24" s="53">
        <f>'orig. data'!Q8/8</f>
        <v>1218.5</v>
      </c>
      <c r="K24" s="38">
        <f>'orig. data'!W8</f>
        <v>59.719780186</v>
      </c>
    </row>
    <row r="25" spans="1:9" ht="12.75">
      <c r="A25" s="56" t="s">
        <v>318</v>
      </c>
      <c r="B25" s="56"/>
      <c r="C25" s="56"/>
      <c r="D25" s="56"/>
      <c r="E25" s="56"/>
      <c r="G25" s="26" t="s">
        <v>288</v>
      </c>
      <c r="I25" s="32"/>
    </row>
    <row r="26" spans="7:11" ht="12.75">
      <c r="G26" s="56" t="s">
        <v>318</v>
      </c>
      <c r="H26" s="56"/>
      <c r="I26" s="56"/>
      <c r="J26" s="56"/>
      <c r="K26" s="56"/>
    </row>
  </sheetData>
  <mergeCells count="10">
    <mergeCell ref="A25:E25"/>
    <mergeCell ref="G26:K26"/>
    <mergeCell ref="B2:E2"/>
    <mergeCell ref="B6:C6"/>
    <mergeCell ref="D6:E6"/>
    <mergeCell ref="A2:A6"/>
    <mergeCell ref="G2:G6"/>
    <mergeCell ref="H2:K2"/>
    <mergeCell ref="H6:I6"/>
    <mergeCell ref="J6:K6"/>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elaineb</dc:creator>
  <cp:keywords/>
  <dc:description/>
  <cp:lastModifiedBy>elaineb</cp:lastModifiedBy>
  <cp:lastPrinted>2006-12-21T19:30:58Z</cp:lastPrinted>
  <dcterms:created xsi:type="dcterms:W3CDTF">2006-01-23T20:42:54Z</dcterms:created>
  <dcterms:modified xsi:type="dcterms:W3CDTF">2008-04-09T16:48:45Z</dcterms:modified>
  <cp:category/>
  <cp:version/>
  <cp:contentType/>
  <cp:contentStatus/>
</cp:coreProperties>
</file>